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 activeTab="5"/>
  </bookViews>
  <sheets>
    <sheet name="Ａブロック" sheetId="11" r:id="rId1"/>
    <sheet name="Bブロック  " sheetId="4" r:id="rId2"/>
    <sheet name="Cブロック   " sheetId="5" r:id="rId3"/>
    <sheet name="Dブロック    " sheetId="6" r:id="rId4"/>
    <sheet name="Eブロック     " sheetId="7" r:id="rId5"/>
    <sheet name="Ｆブロック      " sheetId="8" r:id="rId6"/>
    <sheet name="Ｇブロック      " sheetId="9" r:id="rId7"/>
    <sheet name="Ｈブロック　　　" sheetId="10" r:id="rId8"/>
  </sheets>
  <definedNames>
    <definedName name="_xlnm.Print_Area" localSheetId="0">Ａブロック!$A$1:$AE$28</definedName>
    <definedName name="_xlnm.Print_Area" localSheetId="1">'Bブロック  '!$A$1:$AE$28</definedName>
    <definedName name="_xlnm.Print_Area" localSheetId="2">'Cブロック   '!$A$1:$AE$28</definedName>
    <definedName name="_xlnm.Print_Area" localSheetId="3">'Dブロック    '!$A$1:$AE$28</definedName>
    <definedName name="_xlnm.Print_Area" localSheetId="4">'Eブロック     '!$A$1:$AE$28</definedName>
    <definedName name="_xlnm.Print_Area" localSheetId="5">'Ｆブロック      '!$A$1:$AE$28</definedName>
    <definedName name="_xlnm.Print_Area" localSheetId="6">'Ｇブロック      '!$A$1:$AE$28</definedName>
    <definedName name="_xlnm.Print_Area" localSheetId="7">'Ｈブロック　　　'!$A$1:$AE$28</definedName>
  </definedNames>
  <calcPr calcId="145621"/>
</workbook>
</file>

<file path=xl/calcChain.xml><?xml version="1.0" encoding="utf-8"?>
<calcChain xmlns="http://schemas.openxmlformats.org/spreadsheetml/2006/main">
  <c r="Q5" i="7"/>
  <c r="T24" i="11" l="1"/>
  <c r="S24" s="1"/>
  <c r="R24"/>
  <c r="O24"/>
  <c r="N24"/>
  <c r="M24"/>
  <c r="J24"/>
  <c r="H24"/>
  <c r="I24" s="1"/>
  <c r="E24"/>
  <c r="C24"/>
  <c r="D24" s="1"/>
  <c r="T23"/>
  <c r="R23"/>
  <c r="O23"/>
  <c r="M23"/>
  <c r="J23"/>
  <c r="H23"/>
  <c r="E23"/>
  <c r="C23"/>
  <c r="T22"/>
  <c r="R22"/>
  <c r="O22"/>
  <c r="M22"/>
  <c r="J22"/>
  <c r="H22"/>
  <c r="E22"/>
  <c r="C22"/>
  <c r="X20"/>
  <c r="O20"/>
  <c r="M20"/>
  <c r="N20" s="1"/>
  <c r="J20"/>
  <c r="H20"/>
  <c r="E20"/>
  <c r="D20"/>
  <c r="C20"/>
  <c r="X19"/>
  <c r="O19"/>
  <c r="M19"/>
  <c r="J19"/>
  <c r="H19"/>
  <c r="E19"/>
  <c r="C19"/>
  <c r="Z18"/>
  <c r="X18"/>
  <c r="V18"/>
  <c r="V21" s="1"/>
  <c r="O18"/>
  <c r="M18"/>
  <c r="J18"/>
  <c r="H18"/>
  <c r="E18"/>
  <c r="C18"/>
  <c r="X16"/>
  <c r="S16"/>
  <c r="J16"/>
  <c r="H16"/>
  <c r="I16" s="1"/>
  <c r="E16"/>
  <c r="C16"/>
  <c r="X15"/>
  <c r="S15"/>
  <c r="J15"/>
  <c r="H15"/>
  <c r="E15"/>
  <c r="C15"/>
  <c r="Z14"/>
  <c r="X14"/>
  <c r="V14"/>
  <c r="V17" s="1"/>
  <c r="U14"/>
  <c r="S14"/>
  <c r="Q14"/>
  <c r="J14"/>
  <c r="H14"/>
  <c r="E14"/>
  <c r="C14"/>
  <c r="X12"/>
  <c r="S12"/>
  <c r="N12"/>
  <c r="E12"/>
  <c r="D12" s="1"/>
  <c r="C12"/>
  <c r="X11"/>
  <c r="S11"/>
  <c r="N11"/>
  <c r="E11"/>
  <c r="C11"/>
  <c r="AQ10"/>
  <c r="AI10"/>
  <c r="Z10"/>
  <c r="X10"/>
  <c r="V10"/>
  <c r="V13" s="1"/>
  <c r="U10"/>
  <c r="S10"/>
  <c r="Q10"/>
  <c r="Q13" s="1"/>
  <c r="P10"/>
  <c r="N10"/>
  <c r="L10"/>
  <c r="E10"/>
  <c r="C10"/>
  <c r="AQ9"/>
  <c r="AI9"/>
  <c r="AQ8"/>
  <c r="AI8"/>
  <c r="X8"/>
  <c r="S8"/>
  <c r="N8"/>
  <c r="I8"/>
  <c r="AQ7"/>
  <c r="AI7"/>
  <c r="X7"/>
  <c r="S7"/>
  <c r="N7"/>
  <c r="I7"/>
  <c r="AQ6"/>
  <c r="AI6"/>
  <c r="Z6"/>
  <c r="V6"/>
  <c r="U6"/>
  <c r="S6"/>
  <c r="Q6"/>
  <c r="P6"/>
  <c r="N6"/>
  <c r="L6"/>
  <c r="K6"/>
  <c r="I6"/>
  <c r="G6"/>
  <c r="G9" s="1"/>
  <c r="V5"/>
  <c r="Q5"/>
  <c r="L5"/>
  <c r="G5"/>
  <c r="B5"/>
  <c r="N23" l="1"/>
  <c r="P22"/>
  <c r="N22"/>
  <c r="B10"/>
  <c r="D18"/>
  <c r="I15"/>
  <c r="G14"/>
  <c r="L13"/>
  <c r="I23"/>
  <c r="I22"/>
  <c r="N19"/>
  <c r="D15"/>
  <c r="F14"/>
  <c r="D14"/>
  <c r="S23"/>
  <c r="I19"/>
  <c r="K18"/>
  <c r="I18"/>
  <c r="B22"/>
  <c r="D23"/>
  <c r="V9"/>
  <c r="F22"/>
  <c r="D22"/>
  <c r="B25"/>
  <c r="L9"/>
  <c r="AA6" s="1"/>
  <c r="Q9"/>
  <c r="F10"/>
  <c r="B13" s="1"/>
  <c r="K14"/>
  <c r="G17" s="1"/>
  <c r="F18"/>
  <c r="B18"/>
  <c r="L18"/>
  <c r="N18"/>
  <c r="K22"/>
  <c r="G22"/>
  <c r="Q22"/>
  <c r="S22"/>
  <c r="D11"/>
  <c r="B14"/>
  <c r="Q17"/>
  <c r="P18"/>
  <c r="I20"/>
  <c r="U22"/>
  <c r="D10"/>
  <c r="I14"/>
  <c r="D16"/>
  <c r="D19"/>
  <c r="G18"/>
  <c r="G21" s="1"/>
  <c r="L22"/>
  <c r="L25" s="1"/>
  <c r="T24" i="10"/>
  <c r="R24"/>
  <c r="O24"/>
  <c r="M24"/>
  <c r="N24" s="1"/>
  <c r="J24"/>
  <c r="I24" s="1"/>
  <c r="H24"/>
  <c r="E24"/>
  <c r="D24"/>
  <c r="C24"/>
  <c r="T23"/>
  <c r="R23"/>
  <c r="O23"/>
  <c r="M23"/>
  <c r="J23"/>
  <c r="H23"/>
  <c r="E23"/>
  <c r="C23"/>
  <c r="T22"/>
  <c r="R22"/>
  <c r="Q22" s="1"/>
  <c r="O22"/>
  <c r="M22"/>
  <c r="J22"/>
  <c r="H22"/>
  <c r="E22"/>
  <c r="C22"/>
  <c r="X20"/>
  <c r="O20"/>
  <c r="M20"/>
  <c r="N20" s="1"/>
  <c r="J20"/>
  <c r="H20"/>
  <c r="E20"/>
  <c r="C20"/>
  <c r="D20" s="1"/>
  <c r="X19"/>
  <c r="O19"/>
  <c r="M19"/>
  <c r="J19"/>
  <c r="H19"/>
  <c r="E19"/>
  <c r="C19"/>
  <c r="Z18"/>
  <c r="X18"/>
  <c r="V18"/>
  <c r="V21" s="1"/>
  <c r="O18"/>
  <c r="M18"/>
  <c r="L18" s="1"/>
  <c r="J18"/>
  <c r="H18"/>
  <c r="E18"/>
  <c r="C18"/>
  <c r="X16"/>
  <c r="S16"/>
  <c r="J16"/>
  <c r="H16"/>
  <c r="I16" s="1"/>
  <c r="E16"/>
  <c r="D16"/>
  <c r="C16"/>
  <c r="X15"/>
  <c r="S15"/>
  <c r="J15"/>
  <c r="H15"/>
  <c r="E15"/>
  <c r="C15"/>
  <c r="Z14"/>
  <c r="X14"/>
  <c r="V14"/>
  <c r="U14"/>
  <c r="S14"/>
  <c r="Q14"/>
  <c r="Q17" s="1"/>
  <c r="J14"/>
  <c r="H14"/>
  <c r="E14"/>
  <c r="C14"/>
  <c r="X12"/>
  <c r="S12"/>
  <c r="N12"/>
  <c r="E12"/>
  <c r="C12"/>
  <c r="D12" s="1"/>
  <c r="X11"/>
  <c r="S11"/>
  <c r="N11"/>
  <c r="E11"/>
  <c r="C11"/>
  <c r="AQ10"/>
  <c r="AI10"/>
  <c r="Z10"/>
  <c r="X10"/>
  <c r="V10"/>
  <c r="V13" s="1"/>
  <c r="U10"/>
  <c r="S10"/>
  <c r="Q10"/>
  <c r="Q13" s="1"/>
  <c r="P10"/>
  <c r="N10"/>
  <c r="L10"/>
  <c r="E10"/>
  <c r="C10"/>
  <c r="AQ9"/>
  <c r="AI9"/>
  <c r="AQ8"/>
  <c r="AI8"/>
  <c r="X8"/>
  <c r="S8"/>
  <c r="N8"/>
  <c r="I8"/>
  <c r="AQ7"/>
  <c r="AI7"/>
  <c r="X7"/>
  <c r="S7"/>
  <c r="N7"/>
  <c r="I7"/>
  <c r="AQ6"/>
  <c r="AI6"/>
  <c r="Z6"/>
  <c r="X6"/>
  <c r="V6"/>
  <c r="U6"/>
  <c r="S6"/>
  <c r="Q6"/>
  <c r="Q9" s="1"/>
  <c r="P6"/>
  <c r="N6"/>
  <c r="L6"/>
  <c r="L9" s="1"/>
  <c r="K6"/>
  <c r="I6"/>
  <c r="G6"/>
  <c r="G9" s="1"/>
  <c r="V5"/>
  <c r="Q5"/>
  <c r="L5"/>
  <c r="G5"/>
  <c r="B5"/>
  <c r="T24" i="9"/>
  <c r="R24"/>
  <c r="S24" s="1"/>
  <c r="O24"/>
  <c r="M24"/>
  <c r="N24" s="1"/>
  <c r="J24"/>
  <c r="H24"/>
  <c r="I24" s="1"/>
  <c r="E24"/>
  <c r="D24"/>
  <c r="C24"/>
  <c r="T23"/>
  <c r="R23"/>
  <c r="O23"/>
  <c r="M23"/>
  <c r="J23"/>
  <c r="I23" s="1"/>
  <c r="H23"/>
  <c r="E23"/>
  <c r="C23"/>
  <c r="T22"/>
  <c r="R22"/>
  <c r="Q22" s="1"/>
  <c r="O22"/>
  <c r="M22"/>
  <c r="J22"/>
  <c r="H22"/>
  <c r="E22"/>
  <c r="C22"/>
  <c r="X20"/>
  <c r="O20"/>
  <c r="M20"/>
  <c r="J20"/>
  <c r="I20"/>
  <c r="H20"/>
  <c r="E20"/>
  <c r="C20"/>
  <c r="D20" s="1"/>
  <c r="X19"/>
  <c r="O19"/>
  <c r="M19"/>
  <c r="J19"/>
  <c r="H19"/>
  <c r="E19"/>
  <c r="C19"/>
  <c r="Z18"/>
  <c r="X18"/>
  <c r="V18"/>
  <c r="V21" s="1"/>
  <c r="O18"/>
  <c r="M18"/>
  <c r="L18" s="1"/>
  <c r="J18"/>
  <c r="H18"/>
  <c r="E18"/>
  <c r="C18"/>
  <c r="X16"/>
  <c r="S16"/>
  <c r="J16"/>
  <c r="H16"/>
  <c r="I16" s="1"/>
  <c r="E16"/>
  <c r="D16"/>
  <c r="C16"/>
  <c r="X15"/>
  <c r="S15"/>
  <c r="J15"/>
  <c r="H15"/>
  <c r="E15"/>
  <c r="C15"/>
  <c r="Z14"/>
  <c r="X14"/>
  <c r="V14"/>
  <c r="U14"/>
  <c r="S14"/>
  <c r="Q14"/>
  <c r="Q17" s="1"/>
  <c r="J14"/>
  <c r="H14"/>
  <c r="E14"/>
  <c r="C14"/>
  <c r="X12"/>
  <c r="S12"/>
  <c r="N12"/>
  <c r="E12"/>
  <c r="C12"/>
  <c r="D12" s="1"/>
  <c r="X11"/>
  <c r="S11"/>
  <c r="N11"/>
  <c r="E11"/>
  <c r="C11"/>
  <c r="AQ10"/>
  <c r="AI10"/>
  <c r="Z10"/>
  <c r="X10"/>
  <c r="V10"/>
  <c r="V13" s="1"/>
  <c r="U10"/>
  <c r="S10"/>
  <c r="Q10"/>
  <c r="Q13" s="1"/>
  <c r="P10"/>
  <c r="N10"/>
  <c r="L10"/>
  <c r="E10"/>
  <c r="C10"/>
  <c r="AQ9"/>
  <c r="AI9"/>
  <c r="AQ8"/>
  <c r="AI8"/>
  <c r="X8"/>
  <c r="S8"/>
  <c r="N8"/>
  <c r="I8"/>
  <c r="AQ7"/>
  <c r="AI7"/>
  <c r="X7"/>
  <c r="S7"/>
  <c r="N7"/>
  <c r="I7"/>
  <c r="AQ6"/>
  <c r="AI6"/>
  <c r="Z6"/>
  <c r="X6"/>
  <c r="V6"/>
  <c r="U6"/>
  <c r="S6"/>
  <c r="Q6"/>
  <c r="Q9" s="1"/>
  <c r="P6"/>
  <c r="N6"/>
  <c r="L6"/>
  <c r="L9" s="1"/>
  <c r="K6"/>
  <c r="I6"/>
  <c r="G6"/>
  <c r="G9" s="1"/>
  <c r="V5"/>
  <c r="Q5"/>
  <c r="L5"/>
  <c r="G5"/>
  <c r="B5"/>
  <c r="T24" i="8"/>
  <c r="R24"/>
  <c r="S24" s="1"/>
  <c r="O24"/>
  <c r="M24"/>
  <c r="J24"/>
  <c r="I24" s="1"/>
  <c r="H24"/>
  <c r="E24"/>
  <c r="D24"/>
  <c r="C24"/>
  <c r="T23"/>
  <c r="R23"/>
  <c r="O23"/>
  <c r="M23"/>
  <c r="J23"/>
  <c r="H23"/>
  <c r="E23"/>
  <c r="C23"/>
  <c r="T22"/>
  <c r="R22"/>
  <c r="O22"/>
  <c r="M22"/>
  <c r="J22"/>
  <c r="H22"/>
  <c r="E22"/>
  <c r="C22"/>
  <c r="X20"/>
  <c r="O20"/>
  <c r="M20"/>
  <c r="N20" s="1"/>
  <c r="J20"/>
  <c r="I20"/>
  <c r="H20"/>
  <c r="E20"/>
  <c r="C20"/>
  <c r="D20" s="1"/>
  <c r="X19"/>
  <c r="O19"/>
  <c r="M19"/>
  <c r="J19"/>
  <c r="H19"/>
  <c r="E19"/>
  <c r="C19"/>
  <c r="Z18"/>
  <c r="X18"/>
  <c r="V18"/>
  <c r="V21" s="1"/>
  <c r="O18"/>
  <c r="M18"/>
  <c r="L18" s="1"/>
  <c r="J18"/>
  <c r="H18"/>
  <c r="E18"/>
  <c r="C18"/>
  <c r="X16"/>
  <c r="S16"/>
  <c r="J16"/>
  <c r="H16"/>
  <c r="I16" s="1"/>
  <c r="E16"/>
  <c r="D16"/>
  <c r="C16"/>
  <c r="X15"/>
  <c r="S15"/>
  <c r="J15"/>
  <c r="H15"/>
  <c r="E15"/>
  <c r="C15"/>
  <c r="Z14"/>
  <c r="X14"/>
  <c r="V14"/>
  <c r="U14"/>
  <c r="S14"/>
  <c r="Q14"/>
  <c r="Q17" s="1"/>
  <c r="J14"/>
  <c r="H14"/>
  <c r="E14"/>
  <c r="C14"/>
  <c r="X12"/>
  <c r="S12"/>
  <c r="N12"/>
  <c r="E12"/>
  <c r="C12"/>
  <c r="D12" s="1"/>
  <c r="X11"/>
  <c r="S11"/>
  <c r="N11"/>
  <c r="E11"/>
  <c r="C11"/>
  <c r="AQ10"/>
  <c r="AI10"/>
  <c r="Z10"/>
  <c r="X10"/>
  <c r="V10"/>
  <c r="V13" s="1"/>
  <c r="U10"/>
  <c r="S10"/>
  <c r="Q10"/>
  <c r="Q13" s="1"/>
  <c r="P10"/>
  <c r="N10"/>
  <c r="L10"/>
  <c r="E10"/>
  <c r="C10"/>
  <c r="AQ9"/>
  <c r="AI9"/>
  <c r="AQ8"/>
  <c r="AI8"/>
  <c r="X8"/>
  <c r="S8"/>
  <c r="N8"/>
  <c r="I8"/>
  <c r="AQ7"/>
  <c r="AI7"/>
  <c r="X7"/>
  <c r="S7"/>
  <c r="N7"/>
  <c r="I7"/>
  <c r="AQ6"/>
  <c r="AI6"/>
  <c r="Z6"/>
  <c r="X6"/>
  <c r="V6"/>
  <c r="U6"/>
  <c r="S6"/>
  <c r="Q6"/>
  <c r="Q9" s="1"/>
  <c r="P6"/>
  <c r="N6"/>
  <c r="L6"/>
  <c r="L9" s="1"/>
  <c r="K6"/>
  <c r="I6"/>
  <c r="G6"/>
  <c r="G9" s="1"/>
  <c r="V5"/>
  <c r="Q5"/>
  <c r="L5"/>
  <c r="G5"/>
  <c r="B5"/>
  <c r="T24" i="7"/>
  <c r="R24"/>
  <c r="S24" s="1"/>
  <c r="O24"/>
  <c r="M24"/>
  <c r="N24" s="1"/>
  <c r="J24"/>
  <c r="I24" s="1"/>
  <c r="H24"/>
  <c r="E24"/>
  <c r="D24"/>
  <c r="C24"/>
  <c r="T23"/>
  <c r="R23"/>
  <c r="O23"/>
  <c r="M23"/>
  <c r="J23"/>
  <c r="H23"/>
  <c r="E23"/>
  <c r="C23"/>
  <c r="T22"/>
  <c r="R22"/>
  <c r="Q22" s="1"/>
  <c r="O22"/>
  <c r="M22"/>
  <c r="J22"/>
  <c r="H22"/>
  <c r="E22"/>
  <c r="C22"/>
  <c r="X20"/>
  <c r="O20"/>
  <c r="M20"/>
  <c r="N20" s="1"/>
  <c r="J20"/>
  <c r="I20"/>
  <c r="H20"/>
  <c r="E20"/>
  <c r="C20"/>
  <c r="D20" s="1"/>
  <c r="X19"/>
  <c r="O19"/>
  <c r="M19"/>
  <c r="J19"/>
  <c r="H19"/>
  <c r="E19"/>
  <c r="C19"/>
  <c r="Z18"/>
  <c r="X18"/>
  <c r="V18"/>
  <c r="O18"/>
  <c r="M18"/>
  <c r="L18" s="1"/>
  <c r="J18"/>
  <c r="H18"/>
  <c r="E18"/>
  <c r="C18"/>
  <c r="X16"/>
  <c r="S16"/>
  <c r="J16"/>
  <c r="H16"/>
  <c r="I16" s="1"/>
  <c r="E16"/>
  <c r="D16"/>
  <c r="C16"/>
  <c r="X15"/>
  <c r="S15"/>
  <c r="J15"/>
  <c r="H15"/>
  <c r="E15"/>
  <c r="C15"/>
  <c r="Z14"/>
  <c r="X14"/>
  <c r="V14"/>
  <c r="U14"/>
  <c r="S14"/>
  <c r="Q14"/>
  <c r="Q17" s="1"/>
  <c r="J14"/>
  <c r="H14"/>
  <c r="E14"/>
  <c r="C14"/>
  <c r="X12"/>
  <c r="S12"/>
  <c r="N12"/>
  <c r="E12"/>
  <c r="C12"/>
  <c r="X11"/>
  <c r="S11"/>
  <c r="N11"/>
  <c r="E11"/>
  <c r="C11"/>
  <c r="AQ10"/>
  <c r="AI10"/>
  <c r="Z10"/>
  <c r="X10"/>
  <c r="V10"/>
  <c r="V13" s="1"/>
  <c r="U10"/>
  <c r="S10"/>
  <c r="Q10"/>
  <c r="Q13" s="1"/>
  <c r="P10"/>
  <c r="N10"/>
  <c r="L10"/>
  <c r="E10"/>
  <c r="C10"/>
  <c r="AQ9"/>
  <c r="AI9"/>
  <c r="AQ8"/>
  <c r="AI8"/>
  <c r="X8"/>
  <c r="S8"/>
  <c r="N8"/>
  <c r="I8"/>
  <c r="AQ7"/>
  <c r="AI7"/>
  <c r="X7"/>
  <c r="S7"/>
  <c r="N7"/>
  <c r="I7"/>
  <c r="AQ6"/>
  <c r="AI6"/>
  <c r="Z6"/>
  <c r="X6"/>
  <c r="V6"/>
  <c r="U6"/>
  <c r="S6"/>
  <c r="Q6"/>
  <c r="Q9" s="1"/>
  <c r="P6"/>
  <c r="N6"/>
  <c r="L6"/>
  <c r="L9" s="1"/>
  <c r="K6"/>
  <c r="I6"/>
  <c r="G6"/>
  <c r="G9" s="1"/>
  <c r="V5"/>
  <c r="L5"/>
  <c r="G5"/>
  <c r="B5"/>
  <c r="T24" i="6"/>
  <c r="R24"/>
  <c r="S24" s="1"/>
  <c r="O24"/>
  <c r="N24" s="1"/>
  <c r="M24"/>
  <c r="J24"/>
  <c r="H24"/>
  <c r="I24" s="1"/>
  <c r="E24"/>
  <c r="D24"/>
  <c r="C24"/>
  <c r="T23"/>
  <c r="R23"/>
  <c r="O23"/>
  <c r="M23"/>
  <c r="J23"/>
  <c r="H23"/>
  <c r="E23"/>
  <c r="C23"/>
  <c r="T22"/>
  <c r="R22"/>
  <c r="O22"/>
  <c r="M22"/>
  <c r="J22"/>
  <c r="K22" s="1"/>
  <c r="H22"/>
  <c r="E22"/>
  <c r="C22"/>
  <c r="X20"/>
  <c r="O20"/>
  <c r="M20"/>
  <c r="N20" s="1"/>
  <c r="J20"/>
  <c r="I20"/>
  <c r="H20"/>
  <c r="E20"/>
  <c r="C20"/>
  <c r="D20" s="1"/>
  <c r="X19"/>
  <c r="O19"/>
  <c r="M19"/>
  <c r="J19"/>
  <c r="H19"/>
  <c r="E19"/>
  <c r="C19"/>
  <c r="Z18"/>
  <c r="X18"/>
  <c r="V18"/>
  <c r="V21" s="1"/>
  <c r="O18"/>
  <c r="M18"/>
  <c r="J18"/>
  <c r="H18"/>
  <c r="E18"/>
  <c r="C18"/>
  <c r="X16"/>
  <c r="S16"/>
  <c r="J16"/>
  <c r="H16"/>
  <c r="I16" s="1"/>
  <c r="E16"/>
  <c r="D16"/>
  <c r="C16"/>
  <c r="X15"/>
  <c r="S15"/>
  <c r="J15"/>
  <c r="H15"/>
  <c r="E15"/>
  <c r="C15"/>
  <c r="Z14"/>
  <c r="X14"/>
  <c r="V14"/>
  <c r="U14"/>
  <c r="S14"/>
  <c r="Q14"/>
  <c r="Q17" s="1"/>
  <c r="J14"/>
  <c r="H14"/>
  <c r="E14"/>
  <c r="C14"/>
  <c r="X12"/>
  <c r="S12"/>
  <c r="N12"/>
  <c r="E12"/>
  <c r="C12"/>
  <c r="X11"/>
  <c r="S11"/>
  <c r="N11"/>
  <c r="E11"/>
  <c r="C11"/>
  <c r="AQ10"/>
  <c r="AI10"/>
  <c r="Z10"/>
  <c r="X10"/>
  <c r="V10"/>
  <c r="U10"/>
  <c r="S10"/>
  <c r="Q10"/>
  <c r="Q13" s="1"/>
  <c r="P10"/>
  <c r="N10"/>
  <c r="L10"/>
  <c r="E10"/>
  <c r="C10"/>
  <c r="AQ9"/>
  <c r="AI9"/>
  <c r="AQ8"/>
  <c r="AI8"/>
  <c r="X8"/>
  <c r="S8"/>
  <c r="N8"/>
  <c r="I8"/>
  <c r="AQ7"/>
  <c r="AI7"/>
  <c r="X7"/>
  <c r="S7"/>
  <c r="N7"/>
  <c r="I7"/>
  <c r="AQ6"/>
  <c r="AI6"/>
  <c r="Z6"/>
  <c r="X6"/>
  <c r="V6"/>
  <c r="U6"/>
  <c r="S6"/>
  <c r="Q6"/>
  <c r="Q9" s="1"/>
  <c r="P6"/>
  <c r="N6"/>
  <c r="L6"/>
  <c r="L9" s="1"/>
  <c r="K6"/>
  <c r="I6"/>
  <c r="G6"/>
  <c r="G9" s="1"/>
  <c r="V5"/>
  <c r="Q5"/>
  <c r="L5"/>
  <c r="G5"/>
  <c r="B5"/>
  <c r="T24" i="5"/>
  <c r="R24"/>
  <c r="S24" s="1"/>
  <c r="O24"/>
  <c r="M24"/>
  <c r="N24" s="1"/>
  <c r="J24"/>
  <c r="H24"/>
  <c r="E24"/>
  <c r="D24"/>
  <c r="C24"/>
  <c r="T23"/>
  <c r="R23"/>
  <c r="O23"/>
  <c r="M23"/>
  <c r="J23"/>
  <c r="H23"/>
  <c r="E23"/>
  <c r="C23"/>
  <c r="T22"/>
  <c r="R22"/>
  <c r="O22"/>
  <c r="M22"/>
  <c r="J22"/>
  <c r="K22" s="1"/>
  <c r="H22"/>
  <c r="E22"/>
  <c r="C22"/>
  <c r="X20"/>
  <c r="O20"/>
  <c r="M20"/>
  <c r="J20"/>
  <c r="I20"/>
  <c r="H20"/>
  <c r="E20"/>
  <c r="C20"/>
  <c r="D20" s="1"/>
  <c r="X19"/>
  <c r="O19"/>
  <c r="M19"/>
  <c r="J19"/>
  <c r="H19"/>
  <c r="E19"/>
  <c r="C19"/>
  <c r="Z18"/>
  <c r="X18"/>
  <c r="V18"/>
  <c r="V21" s="1"/>
  <c r="O18"/>
  <c r="M18"/>
  <c r="L18" s="1"/>
  <c r="J18"/>
  <c r="H18"/>
  <c r="E18"/>
  <c r="C18"/>
  <c r="X16"/>
  <c r="S16"/>
  <c r="J16"/>
  <c r="H16"/>
  <c r="I16" s="1"/>
  <c r="E16"/>
  <c r="D16"/>
  <c r="C16"/>
  <c r="X15"/>
  <c r="S15"/>
  <c r="J15"/>
  <c r="H15"/>
  <c r="E15"/>
  <c r="C15"/>
  <c r="Z14"/>
  <c r="X14"/>
  <c r="V14"/>
  <c r="U14"/>
  <c r="S14"/>
  <c r="Q14"/>
  <c r="Q17" s="1"/>
  <c r="J14"/>
  <c r="H14"/>
  <c r="E14"/>
  <c r="C14"/>
  <c r="X12"/>
  <c r="S12"/>
  <c r="N12"/>
  <c r="E12"/>
  <c r="C12"/>
  <c r="D12" s="1"/>
  <c r="X11"/>
  <c r="S11"/>
  <c r="N11"/>
  <c r="E11"/>
  <c r="C11"/>
  <c r="AQ10"/>
  <c r="AI10"/>
  <c r="Z10"/>
  <c r="X10"/>
  <c r="V10"/>
  <c r="U10"/>
  <c r="S10"/>
  <c r="Q10"/>
  <c r="P10"/>
  <c r="N10"/>
  <c r="L10"/>
  <c r="E10"/>
  <c r="C10"/>
  <c r="AQ9"/>
  <c r="AI9"/>
  <c r="AQ8"/>
  <c r="AI8"/>
  <c r="X8"/>
  <c r="S8"/>
  <c r="N8"/>
  <c r="I8"/>
  <c r="AQ7"/>
  <c r="AI7"/>
  <c r="X7"/>
  <c r="S7"/>
  <c r="N7"/>
  <c r="I7"/>
  <c r="AQ6"/>
  <c r="AI6"/>
  <c r="Z6"/>
  <c r="X6"/>
  <c r="V6"/>
  <c r="U6"/>
  <c r="S6"/>
  <c r="Q6"/>
  <c r="Q9" s="1"/>
  <c r="P6"/>
  <c r="N6"/>
  <c r="L6"/>
  <c r="L9" s="1"/>
  <c r="K6"/>
  <c r="I6"/>
  <c r="G6"/>
  <c r="G9" s="1"/>
  <c r="V5"/>
  <c r="Q5"/>
  <c r="L5"/>
  <c r="G5"/>
  <c r="B5"/>
  <c r="T24" i="4"/>
  <c r="R24"/>
  <c r="S24" s="1"/>
  <c r="O24"/>
  <c r="M24"/>
  <c r="N24" s="1"/>
  <c r="J24"/>
  <c r="I24" s="1"/>
  <c r="H24"/>
  <c r="E24"/>
  <c r="D24"/>
  <c r="C24"/>
  <c r="T23"/>
  <c r="R23"/>
  <c r="O23"/>
  <c r="M23"/>
  <c r="J23"/>
  <c r="H23"/>
  <c r="E23"/>
  <c r="C23"/>
  <c r="T22"/>
  <c r="R22"/>
  <c r="Q22" s="1"/>
  <c r="O22"/>
  <c r="M22"/>
  <c r="J22"/>
  <c r="H22"/>
  <c r="E22"/>
  <c r="C22"/>
  <c r="X20"/>
  <c r="O20"/>
  <c r="M20"/>
  <c r="N20" s="1"/>
  <c r="J20"/>
  <c r="I20"/>
  <c r="H20"/>
  <c r="E20"/>
  <c r="C20"/>
  <c r="D20" s="1"/>
  <c r="X19"/>
  <c r="O19"/>
  <c r="M19"/>
  <c r="J19"/>
  <c r="H19"/>
  <c r="E19"/>
  <c r="C19"/>
  <c r="Z18"/>
  <c r="X18"/>
  <c r="V18"/>
  <c r="V21" s="1"/>
  <c r="O18"/>
  <c r="M18"/>
  <c r="L18" s="1"/>
  <c r="J18"/>
  <c r="K18" s="1"/>
  <c r="H18"/>
  <c r="E18"/>
  <c r="C18"/>
  <c r="X16"/>
  <c r="S16"/>
  <c r="J16"/>
  <c r="H16"/>
  <c r="E16"/>
  <c r="D16"/>
  <c r="C16"/>
  <c r="X15"/>
  <c r="S15"/>
  <c r="J15"/>
  <c r="H15"/>
  <c r="E15"/>
  <c r="C15"/>
  <c r="Z14"/>
  <c r="X14"/>
  <c r="V14"/>
  <c r="U14"/>
  <c r="S14"/>
  <c r="Q14"/>
  <c r="Q17" s="1"/>
  <c r="J14"/>
  <c r="H14"/>
  <c r="E14"/>
  <c r="C14"/>
  <c r="X12"/>
  <c r="S12"/>
  <c r="N12"/>
  <c r="E12"/>
  <c r="C12"/>
  <c r="D12" s="1"/>
  <c r="X11"/>
  <c r="S11"/>
  <c r="N11"/>
  <c r="E11"/>
  <c r="C11"/>
  <c r="AQ10"/>
  <c r="AI10"/>
  <c r="Z10"/>
  <c r="X10"/>
  <c r="V10"/>
  <c r="V13" s="1"/>
  <c r="U10"/>
  <c r="S10"/>
  <c r="Q10"/>
  <c r="Q13" s="1"/>
  <c r="P10"/>
  <c r="N10"/>
  <c r="L10"/>
  <c r="E10"/>
  <c r="C10"/>
  <c r="AQ9"/>
  <c r="AI9"/>
  <c r="AQ8"/>
  <c r="AI8"/>
  <c r="X8"/>
  <c r="S8"/>
  <c r="N8"/>
  <c r="I8"/>
  <c r="AQ7"/>
  <c r="AI7"/>
  <c r="X7"/>
  <c r="S7"/>
  <c r="N7"/>
  <c r="I7"/>
  <c r="AQ6"/>
  <c r="AI6"/>
  <c r="Z6"/>
  <c r="X6"/>
  <c r="V6"/>
  <c r="U6"/>
  <c r="S6"/>
  <c r="Q6"/>
  <c r="Q9" s="1"/>
  <c r="P6"/>
  <c r="N6"/>
  <c r="L6"/>
  <c r="L9" s="1"/>
  <c r="K6"/>
  <c r="I6"/>
  <c r="G6"/>
  <c r="G9" s="1"/>
  <c r="V5"/>
  <c r="Q5"/>
  <c r="L5"/>
  <c r="G5"/>
  <c r="B5"/>
  <c r="N23" i="7" l="1"/>
  <c r="P22"/>
  <c r="V17"/>
  <c r="L22"/>
  <c r="L25" s="1"/>
  <c r="N24" i="8"/>
  <c r="N23"/>
  <c r="P22"/>
  <c r="V17"/>
  <c r="L22"/>
  <c r="L25" s="1"/>
  <c r="D12" i="7"/>
  <c r="D11"/>
  <c r="F10"/>
  <c r="D10"/>
  <c r="N23" i="6"/>
  <c r="P22"/>
  <c r="V17"/>
  <c r="N22"/>
  <c r="N23" i="10"/>
  <c r="P22"/>
  <c r="V17"/>
  <c r="L22"/>
  <c r="L25" s="1"/>
  <c r="S23" i="4"/>
  <c r="U22"/>
  <c r="S22"/>
  <c r="Q25"/>
  <c r="S24" i="10"/>
  <c r="S23"/>
  <c r="U22"/>
  <c r="Q25" s="1"/>
  <c r="S22"/>
  <c r="D11"/>
  <c r="F10"/>
  <c r="D10"/>
  <c r="D19"/>
  <c r="F18"/>
  <c r="D18"/>
  <c r="S23" i="9"/>
  <c r="U22"/>
  <c r="Q25" s="1"/>
  <c r="S22"/>
  <c r="N23"/>
  <c r="P22"/>
  <c r="V17"/>
  <c r="L22"/>
  <c r="L25" s="1"/>
  <c r="D11"/>
  <c r="F10"/>
  <c r="D10"/>
  <c r="D19"/>
  <c r="F18"/>
  <c r="D18"/>
  <c r="N23" i="5"/>
  <c r="P22"/>
  <c r="V17"/>
  <c r="L22"/>
  <c r="L25" s="1"/>
  <c r="D11" i="8"/>
  <c r="D10"/>
  <c r="F10"/>
  <c r="D12" i="6"/>
  <c r="D11"/>
  <c r="F10"/>
  <c r="B10"/>
  <c r="D10"/>
  <c r="D11" i="5"/>
  <c r="F10"/>
  <c r="D10"/>
  <c r="N23" i="4"/>
  <c r="P22"/>
  <c r="V17"/>
  <c r="L22"/>
  <c r="D19" i="5"/>
  <c r="F18"/>
  <c r="D18"/>
  <c r="D19" i="8"/>
  <c r="D18"/>
  <c r="F18"/>
  <c r="D19" i="7"/>
  <c r="F18"/>
  <c r="D18"/>
  <c r="D19" i="6"/>
  <c r="F18"/>
  <c r="B18"/>
  <c r="D18"/>
  <c r="D11" i="4"/>
  <c r="F10"/>
  <c r="D10"/>
  <c r="I15" i="10"/>
  <c r="I14"/>
  <c r="L13"/>
  <c r="K14"/>
  <c r="I15" i="9"/>
  <c r="I14"/>
  <c r="L13"/>
  <c r="K14"/>
  <c r="I15" i="5"/>
  <c r="K14"/>
  <c r="L13"/>
  <c r="I14"/>
  <c r="B21" i="11"/>
  <c r="I15" i="6"/>
  <c r="K14"/>
  <c r="G14"/>
  <c r="I14"/>
  <c r="L13"/>
  <c r="I23" i="10"/>
  <c r="K22"/>
  <c r="I22"/>
  <c r="K22" i="9"/>
  <c r="I22"/>
  <c r="I15" i="8"/>
  <c r="K14"/>
  <c r="L13"/>
  <c r="I14"/>
  <c r="I15" i="7"/>
  <c r="K14"/>
  <c r="L13"/>
  <c r="I14"/>
  <c r="D19" i="4"/>
  <c r="F18"/>
  <c r="D18"/>
  <c r="P18" i="10"/>
  <c r="L21" s="1"/>
  <c r="N19"/>
  <c r="N18"/>
  <c r="D15"/>
  <c r="D14"/>
  <c r="F14"/>
  <c r="P18" i="9"/>
  <c r="L21" s="1"/>
  <c r="N20"/>
  <c r="N19"/>
  <c r="N18"/>
  <c r="D15"/>
  <c r="D14"/>
  <c r="F14"/>
  <c r="I23" i="6"/>
  <c r="V13"/>
  <c r="G22"/>
  <c r="G25" s="1"/>
  <c r="I22"/>
  <c r="G25" i="11"/>
  <c r="N20" i="5"/>
  <c r="N19"/>
  <c r="P18"/>
  <c r="L21" s="1"/>
  <c r="N18"/>
  <c r="N19" i="6"/>
  <c r="P18"/>
  <c r="L18"/>
  <c r="N18"/>
  <c r="V13" i="5"/>
  <c r="I24"/>
  <c r="I23"/>
  <c r="I22"/>
  <c r="I16" i="4"/>
  <c r="I15"/>
  <c r="K14"/>
  <c r="L13"/>
  <c r="I14"/>
  <c r="I23" i="7"/>
  <c r="I22"/>
  <c r="K22"/>
  <c r="I23" i="8"/>
  <c r="K22"/>
  <c r="I22"/>
  <c r="N19"/>
  <c r="P18"/>
  <c r="L21" s="1"/>
  <c r="N18"/>
  <c r="N19" i="7"/>
  <c r="P18"/>
  <c r="N18"/>
  <c r="L21"/>
  <c r="I23" i="4"/>
  <c r="K22"/>
  <c r="I22"/>
  <c r="L21" i="11"/>
  <c r="D15" i="8"/>
  <c r="D14"/>
  <c r="F14"/>
  <c r="D15" i="7"/>
  <c r="F14"/>
  <c r="D14"/>
  <c r="I20" i="10"/>
  <c r="I19"/>
  <c r="K18"/>
  <c r="G18"/>
  <c r="D15" i="6"/>
  <c r="F14"/>
  <c r="B14"/>
  <c r="B17" i="11"/>
  <c r="D15" i="5"/>
  <c r="F14"/>
  <c r="D14"/>
  <c r="D15" i="4"/>
  <c r="F14"/>
  <c r="D14"/>
  <c r="N19"/>
  <c r="P18"/>
  <c r="L21" s="1"/>
  <c r="N18"/>
  <c r="Q22" i="8"/>
  <c r="S23"/>
  <c r="U22"/>
  <c r="S22"/>
  <c r="V21" i="7"/>
  <c r="S23"/>
  <c r="U22"/>
  <c r="Q25" s="1"/>
  <c r="S22"/>
  <c r="Q22" i="5"/>
  <c r="S23"/>
  <c r="U22"/>
  <c r="Q25" s="1"/>
  <c r="S22"/>
  <c r="Q25" i="11"/>
  <c r="AA22"/>
  <c r="S23" i="6"/>
  <c r="U22"/>
  <c r="Q22"/>
  <c r="S22"/>
  <c r="I19" i="9"/>
  <c r="K18"/>
  <c r="G18"/>
  <c r="D23" i="10"/>
  <c r="D22"/>
  <c r="V9"/>
  <c r="F22"/>
  <c r="D23" i="9"/>
  <c r="F22"/>
  <c r="D22"/>
  <c r="V9"/>
  <c r="I19" i="8"/>
  <c r="K18"/>
  <c r="G18"/>
  <c r="I19" i="7"/>
  <c r="K18"/>
  <c r="G18"/>
  <c r="D23" i="8"/>
  <c r="F22"/>
  <c r="D22"/>
  <c r="V9"/>
  <c r="D23" i="7"/>
  <c r="F22"/>
  <c r="D22"/>
  <c r="V9"/>
  <c r="I19" i="4"/>
  <c r="G18"/>
  <c r="G21" s="1"/>
  <c r="Q13" i="5"/>
  <c r="I19"/>
  <c r="K18"/>
  <c r="G18"/>
  <c r="I19" i="6"/>
  <c r="K18"/>
  <c r="I18"/>
  <c r="D23"/>
  <c r="F22"/>
  <c r="B22"/>
  <c r="V9"/>
  <c r="D23" i="5"/>
  <c r="V9"/>
  <c r="F22"/>
  <c r="D22"/>
  <c r="D23" i="4"/>
  <c r="F22"/>
  <c r="V9"/>
  <c r="D22"/>
  <c r="AC6" i="11"/>
  <c r="AD8" s="1"/>
  <c r="AA10"/>
  <c r="AC10"/>
  <c r="AC22"/>
  <c r="AB23" s="1"/>
  <c r="AC14"/>
  <c r="AA14"/>
  <c r="AA18"/>
  <c r="AC18"/>
  <c r="AC6" i="10"/>
  <c r="AA6"/>
  <c r="I18"/>
  <c r="B22"/>
  <c r="B25" s="1"/>
  <c r="N22"/>
  <c r="G14"/>
  <c r="G17" s="1"/>
  <c r="B18"/>
  <c r="B21" s="1"/>
  <c r="G22"/>
  <c r="G25" s="1"/>
  <c r="B14"/>
  <c r="B17" s="1"/>
  <c r="B10"/>
  <c r="B13" s="1"/>
  <c r="AC6" i="9"/>
  <c r="AA6"/>
  <c r="B14"/>
  <c r="B17" s="1"/>
  <c r="B22"/>
  <c r="B25" s="1"/>
  <c r="N22"/>
  <c r="B10"/>
  <c r="B13" s="1"/>
  <c r="G14"/>
  <c r="G17" s="1"/>
  <c r="B18"/>
  <c r="B21" s="1"/>
  <c r="G22"/>
  <c r="G25" s="1"/>
  <c r="I18"/>
  <c r="AC6" i="8"/>
  <c r="AA6"/>
  <c r="I18"/>
  <c r="B22"/>
  <c r="B25" s="1"/>
  <c r="N22"/>
  <c r="B18"/>
  <c r="B21" s="1"/>
  <c r="G22"/>
  <c r="G25" s="1"/>
  <c r="B14"/>
  <c r="B17" s="1"/>
  <c r="B10"/>
  <c r="B13" s="1"/>
  <c r="G14"/>
  <c r="G17" s="1"/>
  <c r="AC6" i="7"/>
  <c r="AA6"/>
  <c r="I18"/>
  <c r="B22"/>
  <c r="B25" s="1"/>
  <c r="N22"/>
  <c r="B10"/>
  <c r="B13" s="1"/>
  <c r="G14"/>
  <c r="G17" s="1"/>
  <c r="B18"/>
  <c r="B21" s="1"/>
  <c r="G22"/>
  <c r="G25" s="1"/>
  <c r="B14"/>
  <c r="B17" s="1"/>
  <c r="AA6" i="6"/>
  <c r="AC6"/>
  <c r="D14"/>
  <c r="G18"/>
  <c r="G21" s="1"/>
  <c r="D22"/>
  <c r="L22"/>
  <c r="AC6" i="5"/>
  <c r="AA6"/>
  <c r="B14"/>
  <c r="B17" s="1"/>
  <c r="I18"/>
  <c r="B10"/>
  <c r="B13" s="1"/>
  <c r="B22"/>
  <c r="B25" s="1"/>
  <c r="N22"/>
  <c r="G14"/>
  <c r="G17" s="1"/>
  <c r="B18"/>
  <c r="B21" s="1"/>
  <c r="G22"/>
  <c r="G25" s="1"/>
  <c r="L25" i="4"/>
  <c r="AA6"/>
  <c r="AC6"/>
  <c r="B14"/>
  <c r="B17" s="1"/>
  <c r="B22"/>
  <c r="B25" s="1"/>
  <c r="N22"/>
  <c r="B10"/>
  <c r="B13" s="1"/>
  <c r="G14"/>
  <c r="G17" s="1"/>
  <c r="G22"/>
  <c r="G25" s="1"/>
  <c r="I18"/>
  <c r="B18"/>
  <c r="B21" s="1"/>
  <c r="L25" i="6" l="1"/>
  <c r="B13"/>
  <c r="B21"/>
  <c r="G17"/>
  <c r="L21"/>
  <c r="AC18" s="1"/>
  <c r="AB20" s="1"/>
  <c r="AA18"/>
  <c r="G21" i="10"/>
  <c r="B17" i="6"/>
  <c r="Q25" i="8"/>
  <c r="Q25" i="6"/>
  <c r="G21" i="9"/>
  <c r="G21" i="8"/>
  <c r="G21" i="7"/>
  <c r="G21" i="5"/>
  <c r="AA22" i="6"/>
  <c r="B25"/>
  <c r="AJ10" i="11"/>
  <c r="AD24"/>
  <c r="AJ6"/>
  <c r="AB7"/>
  <c r="AB8"/>
  <c r="AC9" s="1"/>
  <c r="AL6" s="1"/>
  <c r="AD7"/>
  <c r="AG7" s="1"/>
  <c r="AK6" s="1"/>
  <c r="AD23"/>
  <c r="AG23" s="1"/>
  <c r="AK10" s="1"/>
  <c r="AJ9"/>
  <c r="AD20"/>
  <c r="AB20"/>
  <c r="AD19"/>
  <c r="AB19"/>
  <c r="AB24"/>
  <c r="AD16"/>
  <c r="AB15"/>
  <c r="AB16"/>
  <c r="AC17" s="1"/>
  <c r="AL8" s="1"/>
  <c r="AJ8"/>
  <c r="AD15"/>
  <c r="AD12"/>
  <c r="AB12"/>
  <c r="AB11"/>
  <c r="AJ7"/>
  <c r="AD11"/>
  <c r="AG11" s="1"/>
  <c r="AK7" s="1"/>
  <c r="AC10" i="10"/>
  <c r="AA10"/>
  <c r="AA22"/>
  <c r="AC22"/>
  <c r="AB8"/>
  <c r="AJ6"/>
  <c r="AD7"/>
  <c r="AD8"/>
  <c r="AB7"/>
  <c r="AC14"/>
  <c r="AA14"/>
  <c r="AC18"/>
  <c r="AA18"/>
  <c r="AB8" i="9"/>
  <c r="AD7"/>
  <c r="AJ6"/>
  <c r="AD8"/>
  <c r="AB7"/>
  <c r="AA18"/>
  <c r="AC18"/>
  <c r="AA10"/>
  <c r="AC10"/>
  <c r="AA22"/>
  <c r="AC22"/>
  <c r="AC14"/>
  <c r="AA14"/>
  <c r="AB8" i="8"/>
  <c r="AD8"/>
  <c r="AB7"/>
  <c r="AJ6"/>
  <c r="AD7"/>
  <c r="AG7" s="1"/>
  <c r="AK6" s="1"/>
  <c r="AC10"/>
  <c r="AA10"/>
  <c r="AC14"/>
  <c r="AA14"/>
  <c r="AC22"/>
  <c r="AA22"/>
  <c r="AC18"/>
  <c r="AA18"/>
  <c r="AC14" i="7"/>
  <c r="AA14"/>
  <c r="AC10"/>
  <c r="AA10"/>
  <c r="AB8"/>
  <c r="AD8"/>
  <c r="AB7"/>
  <c r="AJ6"/>
  <c r="AD7"/>
  <c r="AG7" s="1"/>
  <c r="AK6" s="1"/>
  <c r="AA18"/>
  <c r="AC18"/>
  <c r="AA22"/>
  <c r="AC22"/>
  <c r="AC22" i="6"/>
  <c r="AJ9"/>
  <c r="AD7"/>
  <c r="AD8"/>
  <c r="AB7"/>
  <c r="AB8"/>
  <c r="AJ6"/>
  <c r="AB8" i="5"/>
  <c r="AD7"/>
  <c r="AJ6"/>
  <c r="AD8"/>
  <c r="AB7"/>
  <c r="AC18"/>
  <c r="AA18"/>
  <c r="AA10"/>
  <c r="AC10"/>
  <c r="AC22"/>
  <c r="AA22"/>
  <c r="AC14"/>
  <c r="AA14"/>
  <c r="AC18" i="4"/>
  <c r="AA18"/>
  <c r="AB8"/>
  <c r="AD8"/>
  <c r="AB7"/>
  <c r="AJ6"/>
  <c r="AD7"/>
  <c r="AA22"/>
  <c r="AC22"/>
  <c r="AC14"/>
  <c r="AA14"/>
  <c r="AC10"/>
  <c r="AA10"/>
  <c r="AA10" i="6" l="1"/>
  <c r="AC10"/>
  <c r="AD19"/>
  <c r="AB19"/>
  <c r="AD23"/>
  <c r="AG15" i="11"/>
  <c r="AK8" s="1"/>
  <c r="AC25"/>
  <c r="AL10" s="1"/>
  <c r="AD20" i="6"/>
  <c r="AC21" s="1"/>
  <c r="AL9" s="1"/>
  <c r="AM8" i="11"/>
  <c r="AC14" i="6"/>
  <c r="AA14"/>
  <c r="AC21" i="11"/>
  <c r="AL9" s="1"/>
  <c r="AC9" i="7"/>
  <c r="AL6" s="1"/>
  <c r="AM6" s="1"/>
  <c r="AC13" i="11"/>
  <c r="AL7" s="1"/>
  <c r="AM7" s="1"/>
  <c r="AG7" i="6"/>
  <c r="AK6" s="1"/>
  <c r="AJ10"/>
  <c r="AC9" i="5"/>
  <c r="AL6" s="1"/>
  <c r="AM6" i="11"/>
  <c r="AM10"/>
  <c r="AG19"/>
  <c r="AK9" s="1"/>
  <c r="AD20" i="10"/>
  <c r="AB20"/>
  <c r="AD19"/>
  <c r="AB19"/>
  <c r="AJ9"/>
  <c r="AD12"/>
  <c r="AB12"/>
  <c r="AB11"/>
  <c r="AD11"/>
  <c r="AJ7"/>
  <c r="AC9"/>
  <c r="AL6" s="1"/>
  <c r="AB16"/>
  <c r="AJ8"/>
  <c r="AD16"/>
  <c r="AB15"/>
  <c r="AD15"/>
  <c r="AG7"/>
  <c r="AK6" s="1"/>
  <c r="AM6" s="1"/>
  <c r="AB24"/>
  <c r="AD23"/>
  <c r="AJ10"/>
  <c r="AD24"/>
  <c r="AB23"/>
  <c r="AB16" i="9"/>
  <c r="AJ8"/>
  <c r="AD15"/>
  <c r="AD16"/>
  <c r="AB15"/>
  <c r="AD12"/>
  <c r="AB11"/>
  <c r="AJ7"/>
  <c r="AB12"/>
  <c r="AD11"/>
  <c r="AC9"/>
  <c r="AL6" s="1"/>
  <c r="AB24"/>
  <c r="AD23"/>
  <c r="AJ10"/>
  <c r="AD24"/>
  <c r="AB23"/>
  <c r="AD20"/>
  <c r="AB20"/>
  <c r="AD19"/>
  <c r="AB19"/>
  <c r="AJ9"/>
  <c r="AG7"/>
  <c r="AK6" s="1"/>
  <c r="AB24" i="8"/>
  <c r="AJ10"/>
  <c r="AB23"/>
  <c r="AD23"/>
  <c r="AD24"/>
  <c r="AD12"/>
  <c r="AB12"/>
  <c r="AD11"/>
  <c r="AB11"/>
  <c r="AJ7"/>
  <c r="AD20"/>
  <c r="AJ9"/>
  <c r="AB20"/>
  <c r="AC21" s="1"/>
  <c r="AL9" s="1"/>
  <c r="AD19"/>
  <c r="AB19"/>
  <c r="AB16"/>
  <c r="AJ8"/>
  <c r="AD16"/>
  <c r="AB15"/>
  <c r="AD15"/>
  <c r="AC9"/>
  <c r="AL6" s="1"/>
  <c r="AM6" s="1"/>
  <c r="AB24" i="7"/>
  <c r="AD23"/>
  <c r="AJ10"/>
  <c r="AD24"/>
  <c r="AB23"/>
  <c r="AD12"/>
  <c r="AB11"/>
  <c r="AB12"/>
  <c r="AC13" s="1"/>
  <c r="AL7" s="1"/>
  <c r="AD11"/>
  <c r="AG11" s="1"/>
  <c r="AK7" s="1"/>
  <c r="AJ7"/>
  <c r="AB16"/>
  <c r="AJ8"/>
  <c r="AD15"/>
  <c r="AD16"/>
  <c r="AB15"/>
  <c r="AD20"/>
  <c r="AJ9"/>
  <c r="AB20"/>
  <c r="AD19"/>
  <c r="AB19"/>
  <c r="AC9" i="6"/>
  <c r="AL6" s="1"/>
  <c r="AB23"/>
  <c r="AG23" s="1"/>
  <c r="AK10" s="1"/>
  <c r="AD24"/>
  <c r="AB24"/>
  <c r="AB24" i="5"/>
  <c r="AB23"/>
  <c r="AD23"/>
  <c r="AJ10"/>
  <c r="AD24"/>
  <c r="AD20"/>
  <c r="AB20"/>
  <c r="AD19"/>
  <c r="AB19"/>
  <c r="AJ9"/>
  <c r="AB16"/>
  <c r="AJ8"/>
  <c r="AD16"/>
  <c r="AB15"/>
  <c r="AD15"/>
  <c r="AD12"/>
  <c r="AB12"/>
  <c r="AD11"/>
  <c r="AB11"/>
  <c r="AJ7"/>
  <c r="AG7"/>
  <c r="AK6" s="1"/>
  <c r="AM6" s="1"/>
  <c r="AB16" i="4"/>
  <c r="AJ8"/>
  <c r="AD15"/>
  <c r="AD16"/>
  <c r="AB15"/>
  <c r="AG7"/>
  <c r="AK6" s="1"/>
  <c r="AD12"/>
  <c r="AB12"/>
  <c r="AD11"/>
  <c r="AB11"/>
  <c r="AJ7"/>
  <c r="AD20"/>
  <c r="AJ9"/>
  <c r="AB20"/>
  <c r="AD19"/>
  <c r="AB19"/>
  <c r="AB24"/>
  <c r="AD23"/>
  <c r="AB23"/>
  <c r="AJ10"/>
  <c r="AD24"/>
  <c r="AC9"/>
  <c r="AL6" s="1"/>
  <c r="AJ7" i="6" l="1"/>
  <c r="AD11"/>
  <c r="AB12"/>
  <c r="AB11"/>
  <c r="AD12"/>
  <c r="AC21" i="7"/>
  <c r="AL9" s="1"/>
  <c r="AG19" i="6"/>
  <c r="AK9" s="1"/>
  <c r="AM6"/>
  <c r="AM9"/>
  <c r="AC13" i="5"/>
  <c r="AL7" s="1"/>
  <c r="AC17" i="10"/>
  <c r="AL8" s="1"/>
  <c r="AC21" i="9"/>
  <c r="AL9" s="1"/>
  <c r="AM6"/>
  <c r="AC13" i="4"/>
  <c r="AL7" s="1"/>
  <c r="AM7" i="7"/>
  <c r="AM9" i="11"/>
  <c r="AH8" s="1"/>
  <c r="AE14" s="1"/>
  <c r="AP8" s="1"/>
  <c r="AG15" i="8"/>
  <c r="AK8" s="1"/>
  <c r="AC21" i="10"/>
  <c r="AL9" s="1"/>
  <c r="AD15" i="6"/>
  <c r="AD16"/>
  <c r="AB16"/>
  <c r="AJ8"/>
  <c r="AB15"/>
  <c r="AH7" i="11"/>
  <c r="AE10" s="1"/>
  <c r="AP7" s="1"/>
  <c r="AG15" i="5"/>
  <c r="AK8" s="1"/>
  <c r="AC17"/>
  <c r="AL8" s="1"/>
  <c r="AM6" i="4"/>
  <c r="AC17"/>
  <c r="AL8" s="1"/>
  <c r="AC13" i="9"/>
  <c r="AL7" s="1"/>
  <c r="AG23"/>
  <c r="AK10" s="1"/>
  <c r="AG19" i="8"/>
  <c r="AK9" s="1"/>
  <c r="AM9" s="1"/>
  <c r="AC13"/>
  <c r="AL7" s="1"/>
  <c r="AG19" i="7"/>
  <c r="AK9" s="1"/>
  <c r="AG19" i="4"/>
  <c r="AK9" s="1"/>
  <c r="AG11"/>
  <c r="AK7" s="1"/>
  <c r="AG19" i="5"/>
  <c r="AK9" s="1"/>
  <c r="AG11"/>
  <c r="AK7" s="1"/>
  <c r="AH9" i="11"/>
  <c r="AE18" s="1"/>
  <c r="AP9" s="1"/>
  <c r="AH10"/>
  <c r="AE22" s="1"/>
  <c r="AP10" s="1"/>
  <c r="AC25" i="6"/>
  <c r="AL10" s="1"/>
  <c r="AM10" s="1"/>
  <c r="AG23" i="4"/>
  <c r="AK10" s="1"/>
  <c r="AC25" i="10"/>
  <c r="AL10" s="1"/>
  <c r="AC13"/>
  <c r="AL7" s="1"/>
  <c r="AG23"/>
  <c r="AK10" s="1"/>
  <c r="AM10" s="1"/>
  <c r="AG15"/>
  <c r="AK8" s="1"/>
  <c r="AM8" s="1"/>
  <c r="AG11"/>
  <c r="AK7" s="1"/>
  <c r="AG19"/>
  <c r="AK9" s="1"/>
  <c r="AM9" s="1"/>
  <c r="AC17" i="9"/>
  <c r="AL8" s="1"/>
  <c r="AG15"/>
  <c r="AK8" s="1"/>
  <c r="AC25"/>
  <c r="AL10" s="1"/>
  <c r="AM10" s="1"/>
  <c r="AG19"/>
  <c r="AK9" s="1"/>
  <c r="AG11"/>
  <c r="AK7" s="1"/>
  <c r="AC17" i="8"/>
  <c r="AL8" s="1"/>
  <c r="AM8" s="1"/>
  <c r="AG11"/>
  <c r="AK7" s="1"/>
  <c r="AM7" s="1"/>
  <c r="AG23"/>
  <c r="AK10" s="1"/>
  <c r="AC25"/>
  <c r="AL10" s="1"/>
  <c r="AC17" i="7"/>
  <c r="AL8" s="1"/>
  <c r="AC25"/>
  <c r="AL10" s="1"/>
  <c r="AG15"/>
  <c r="AK8" s="1"/>
  <c r="AG23"/>
  <c r="AK10" s="1"/>
  <c r="AM10" s="1"/>
  <c r="AC25" i="5"/>
  <c r="AL10" s="1"/>
  <c r="AC21"/>
  <c r="AL9" s="1"/>
  <c r="AG23"/>
  <c r="AK10" s="1"/>
  <c r="AC25" i="4"/>
  <c r="AL10" s="1"/>
  <c r="AG15"/>
  <c r="AK8" s="1"/>
  <c r="AC21"/>
  <c r="AL9" s="1"/>
  <c r="AM7" i="9" l="1"/>
  <c r="AG11" i="6"/>
  <c r="AK7" s="1"/>
  <c r="AC13"/>
  <c r="AL7" s="1"/>
  <c r="AM9" i="7"/>
  <c r="AM7" i="5"/>
  <c r="AM7" i="10"/>
  <c r="AH8" s="1"/>
  <c r="AE14" s="1"/>
  <c r="AP8" s="1"/>
  <c r="AM9" i="9"/>
  <c r="AM8"/>
  <c r="AM8" i="5"/>
  <c r="AM10"/>
  <c r="AM8" i="4"/>
  <c r="AM7"/>
  <c r="AM10" i="8"/>
  <c r="AH8" s="1"/>
  <c r="AE14" s="1"/>
  <c r="AP8" s="1"/>
  <c r="AM8" i="7"/>
  <c r="AH6" s="1"/>
  <c r="AE6" s="1"/>
  <c r="AP6" s="1"/>
  <c r="AM10" i="4"/>
  <c r="AH7" s="1"/>
  <c r="AE10" s="1"/>
  <c r="AP7" s="1"/>
  <c r="AH6" i="11"/>
  <c r="AE6" s="1"/>
  <c r="AP6" s="1"/>
  <c r="AH10" i="7"/>
  <c r="AE22" s="1"/>
  <c r="AP10" s="1"/>
  <c r="AC17" i="6"/>
  <c r="AL8" s="1"/>
  <c r="AG15"/>
  <c r="AK8" s="1"/>
  <c r="AM9" i="4"/>
  <c r="AM9" i="5"/>
  <c r="AH8" i="7" l="1"/>
  <c r="AE14" s="1"/>
  <c r="AP8" s="1"/>
  <c r="AH6" i="8"/>
  <c r="AE6" s="1"/>
  <c r="AP6" s="1"/>
  <c r="AH7" i="9"/>
  <c r="AE10" s="1"/>
  <c r="AP7" s="1"/>
  <c r="AH10"/>
  <c r="AE22" s="1"/>
  <c r="AP10" s="1"/>
  <c r="AH6"/>
  <c r="AE6" s="1"/>
  <c r="AP6" s="1"/>
  <c r="AH8"/>
  <c r="AE14" s="1"/>
  <c r="AP8" s="1"/>
  <c r="AM7" i="6"/>
  <c r="AH10" i="4"/>
  <c r="AE22" s="1"/>
  <c r="AP10" s="1"/>
  <c r="AH8"/>
  <c r="AE14" s="1"/>
  <c r="AP8" s="1"/>
  <c r="AH6"/>
  <c r="AE6" s="1"/>
  <c r="AP6" s="1"/>
  <c r="AH7" i="5"/>
  <c r="AE10" s="1"/>
  <c r="AP7" s="1"/>
  <c r="AH9" i="7"/>
  <c r="AE18" s="1"/>
  <c r="AP9" s="1"/>
  <c r="AH7" i="10"/>
  <c r="AE10" s="1"/>
  <c r="AP7" s="1"/>
  <c r="AH10"/>
  <c r="AE22" s="1"/>
  <c r="AP10" s="1"/>
  <c r="AH6"/>
  <c r="AE6" s="1"/>
  <c r="AP6" s="1"/>
  <c r="AH9"/>
  <c r="AE18" s="1"/>
  <c r="AP9" s="1"/>
  <c r="AH9" i="9"/>
  <c r="AE18" s="1"/>
  <c r="AP9" s="1"/>
  <c r="AH8" i="5"/>
  <c r="AE14" s="1"/>
  <c r="AP8" s="1"/>
  <c r="AM8" i="6"/>
  <c r="AH8" s="1"/>
  <c r="AE14" s="1"/>
  <c r="AP8" s="1"/>
  <c r="AH10" i="5"/>
  <c r="AE22" s="1"/>
  <c r="AP10" s="1"/>
  <c r="AH6"/>
  <c r="AE6" s="1"/>
  <c r="AP6" s="1"/>
  <c r="AH9"/>
  <c r="AE18" s="1"/>
  <c r="AP9" s="1"/>
  <c r="AH10" i="8"/>
  <c r="AE22" s="1"/>
  <c r="AP10" s="1"/>
  <c r="AH7"/>
  <c r="AE10" s="1"/>
  <c r="AP7" s="1"/>
  <c r="AH9"/>
  <c r="AE18" s="1"/>
  <c r="AP9" s="1"/>
  <c r="AH7" i="7"/>
  <c r="AE10" s="1"/>
  <c r="AP7" s="1"/>
  <c r="AH9" i="4"/>
  <c r="AE18" s="1"/>
  <c r="AP9" s="1"/>
  <c r="AH6" i="6" l="1"/>
  <c r="AE6" s="1"/>
  <c r="AP6" s="1"/>
  <c r="AH7"/>
  <c r="AE10" s="1"/>
  <c r="AP7" s="1"/>
  <c r="AH9"/>
  <c r="AE18" s="1"/>
  <c r="AP9" s="1"/>
  <c r="AH10"/>
  <c r="AE22" s="1"/>
  <c r="AP10" s="1"/>
</calcChain>
</file>

<file path=xl/sharedStrings.xml><?xml version="1.0" encoding="utf-8"?>
<sst xmlns="http://schemas.openxmlformats.org/spreadsheetml/2006/main" count="456" uniqueCount="71">
  <si>
    <t>高い方から、セット率も同率の場合は得点率（得点／失点）の高い方から順位を決定しました。</t>
  </si>
  <si>
    <t>　　勝率（勝数／試合数）の高い方から１位・２位・３位としました。勝率が同率の場合は、セット率(得セット／失セット）の</t>
    <rPh sb="2" eb="4">
      <t>ショウリツ</t>
    </rPh>
    <rPh sb="5" eb="6">
      <t>カチ</t>
    </rPh>
    <rPh sb="6" eb="7">
      <t>スウ</t>
    </rPh>
    <rPh sb="8" eb="10">
      <t>シアイ</t>
    </rPh>
    <rPh sb="10" eb="11">
      <t>スウ</t>
    </rPh>
    <rPh sb="13" eb="16">
      <t>タカイホウ</t>
    </rPh>
    <rPh sb="18" eb="20">
      <t>１イ</t>
    </rPh>
    <rPh sb="21" eb="23">
      <t>２イ</t>
    </rPh>
    <rPh sb="24" eb="26">
      <t>３イ</t>
    </rPh>
    <rPh sb="32" eb="34">
      <t>ショウリツ</t>
    </rPh>
    <rPh sb="35" eb="37">
      <t>ドウリツ</t>
    </rPh>
    <rPh sb="38" eb="40">
      <t>バアイ</t>
    </rPh>
    <rPh sb="45" eb="46">
      <t>リツ</t>
    </rPh>
    <rPh sb="47" eb="48">
      <t>トク</t>
    </rPh>
    <rPh sb="52" eb="53">
      <t>シツ</t>
    </rPh>
    <phoneticPr fontId="2"/>
  </si>
  <si>
    <t>＊順位の決定について　</t>
  </si>
  <si>
    <t>得失点率</t>
    <rPh sb="0" eb="1">
      <t>トク</t>
    </rPh>
    <rPh sb="1" eb="3">
      <t>シッテン</t>
    </rPh>
    <rPh sb="3" eb="4">
      <t>リツ</t>
    </rPh>
    <phoneticPr fontId="2"/>
  </si>
  <si>
    <t>失点</t>
    <rPh sb="0" eb="2">
      <t>シッテン</t>
    </rPh>
    <phoneticPr fontId="2"/>
  </si>
  <si>
    <t>得点</t>
    <rPh sb="0" eb="2">
      <t>ソウトクテン</t>
    </rPh>
    <phoneticPr fontId="2"/>
  </si>
  <si>
    <t>失セット</t>
    <rPh sb="0" eb="1">
      <t>シツ</t>
    </rPh>
    <phoneticPr fontId="2"/>
  </si>
  <si>
    <t>得セット</t>
    <rPh sb="0" eb="1">
      <t>トク</t>
    </rPh>
    <phoneticPr fontId="2"/>
  </si>
  <si>
    <t>敗</t>
    <rPh sb="0" eb="1">
      <t>ハイ</t>
    </rPh>
    <phoneticPr fontId="2"/>
  </si>
  <si>
    <t>勝</t>
    <rPh sb="0" eb="1">
      <t>カチ</t>
    </rPh>
    <phoneticPr fontId="2"/>
  </si>
  <si>
    <t>合計</t>
    <rPh sb="0" eb="2">
      <t>ゴウケイ</t>
    </rPh>
    <phoneticPr fontId="2"/>
  </si>
  <si>
    <t>ポイント率</t>
    <rPh sb="4" eb="5">
      <t>リツ</t>
    </rPh>
    <phoneticPr fontId="2"/>
  </si>
  <si>
    <t>セット率</t>
    <rPh sb="3" eb="4">
      <t>リツ</t>
    </rPh>
    <phoneticPr fontId="2"/>
  </si>
  <si>
    <t>勝率</t>
    <rPh sb="0" eb="2">
      <t>ショウリツ</t>
    </rPh>
    <phoneticPr fontId="2"/>
  </si>
  <si>
    <t>名前</t>
    <rPh sb="0" eb="2">
      <t>ナマエ</t>
    </rPh>
    <phoneticPr fontId="2"/>
  </si>
  <si>
    <t>順位</t>
    <rPh sb="0" eb="2">
      <t>ジュンイ</t>
    </rPh>
    <phoneticPr fontId="2"/>
  </si>
  <si>
    <t>勝　　　　敗</t>
    <rPh sb="0" eb="6">
      <t>ショウハイ</t>
    </rPh>
    <phoneticPr fontId="2"/>
  </si>
  <si>
    <t>斜線より上側だけ入力してください。水色の方は入力しないでください。</t>
    <rPh sb="0" eb="2">
      <t>シャセン</t>
    </rPh>
    <rPh sb="4" eb="6">
      <t>ウエガワ</t>
    </rPh>
    <rPh sb="8" eb="10">
      <t>ニュウリョク</t>
    </rPh>
    <rPh sb="17" eb="19">
      <t>ミズイロ</t>
    </rPh>
    <rPh sb="20" eb="21">
      <t>ホウ</t>
    </rPh>
    <rPh sb="22" eb="24">
      <t>ニュウリョク</t>
    </rPh>
    <phoneticPr fontId="2"/>
  </si>
  <si>
    <t>※</t>
    <phoneticPr fontId="2"/>
  </si>
  <si>
    <t>会場：長岡市みしま体育館</t>
    <rPh sb="0" eb="2">
      <t>カイジョウ</t>
    </rPh>
    <rPh sb="3" eb="6">
      <t>ナガオカシ</t>
    </rPh>
    <rPh sb="9" eb="11">
      <t>タイイク</t>
    </rPh>
    <rPh sb="11" eb="12">
      <t>カン</t>
    </rPh>
    <phoneticPr fontId="2"/>
  </si>
  <si>
    <t>予選リーグ　　Eブロック</t>
    <rPh sb="0" eb="2">
      <t>ヨセン</t>
    </rPh>
    <phoneticPr fontId="2"/>
  </si>
  <si>
    <t>平成２6年７月１2日（土）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phoneticPr fontId="2"/>
  </si>
  <si>
    <t>予選リーグ　　Bブロック</t>
    <rPh sb="0" eb="2">
      <t>ヨセン</t>
    </rPh>
    <phoneticPr fontId="2"/>
  </si>
  <si>
    <t>予選リーグ　　Cブロック</t>
    <rPh sb="0" eb="2">
      <t>ヨセン</t>
    </rPh>
    <phoneticPr fontId="2"/>
  </si>
  <si>
    <t>予選リーグ　　Dブロック</t>
    <rPh sb="0" eb="2">
      <t>ヨセン</t>
    </rPh>
    <phoneticPr fontId="2"/>
  </si>
  <si>
    <t>会場：三島体育センター</t>
    <rPh sb="0" eb="2">
      <t>カイジョウ</t>
    </rPh>
    <rPh sb="3" eb="5">
      <t>ミシマ</t>
    </rPh>
    <rPh sb="5" eb="7">
      <t>タイイク</t>
    </rPh>
    <phoneticPr fontId="2"/>
  </si>
  <si>
    <t>予選リーグ　　Ｆブロック</t>
    <rPh sb="0" eb="2">
      <t>ヨセン</t>
    </rPh>
    <phoneticPr fontId="2"/>
  </si>
  <si>
    <t>予選リーグ　　Ｇブロック</t>
    <rPh sb="0" eb="2">
      <t>ヨセン</t>
    </rPh>
    <phoneticPr fontId="2"/>
  </si>
  <si>
    <t>会場：三島中学校</t>
    <rPh sb="0" eb="2">
      <t>カイジョウ</t>
    </rPh>
    <rPh sb="3" eb="5">
      <t>ミシマ</t>
    </rPh>
    <rPh sb="5" eb="8">
      <t>チュウガッコウ</t>
    </rPh>
    <phoneticPr fontId="2"/>
  </si>
  <si>
    <t>予選リーグ　　Ｈブロック</t>
    <rPh sb="0" eb="2">
      <t>ヨセン</t>
    </rPh>
    <phoneticPr fontId="2"/>
  </si>
  <si>
    <t>上庄</t>
    <rPh sb="0" eb="2">
      <t>カミショウ</t>
    </rPh>
    <phoneticPr fontId="2"/>
  </si>
  <si>
    <t>魚沼</t>
    <rPh sb="0" eb="2">
      <t>ウオヌマ</t>
    </rPh>
    <phoneticPr fontId="2"/>
  </si>
  <si>
    <t>越路</t>
    <rPh sb="0" eb="2">
      <t>コシジ</t>
    </rPh>
    <phoneticPr fontId="2"/>
  </si>
  <si>
    <t>小千谷</t>
    <rPh sb="0" eb="1">
      <t>オ</t>
    </rPh>
    <rPh sb="1" eb="2">
      <t>チ</t>
    </rPh>
    <rPh sb="2" eb="3">
      <t>ヤ</t>
    </rPh>
    <phoneticPr fontId="2"/>
  </si>
  <si>
    <t>ヴィクトリー</t>
    <phoneticPr fontId="2"/>
  </si>
  <si>
    <t>喜多方</t>
    <rPh sb="0" eb="3">
      <t>キタカタ</t>
    </rPh>
    <phoneticPr fontId="2"/>
  </si>
  <si>
    <t>三島</t>
    <rPh sb="0" eb="2">
      <t>ミシマ</t>
    </rPh>
    <phoneticPr fontId="2"/>
  </si>
  <si>
    <t>守門</t>
    <rPh sb="0" eb="2">
      <t>スモン</t>
    </rPh>
    <phoneticPr fontId="2"/>
  </si>
  <si>
    <t>大和</t>
    <rPh sb="0" eb="2">
      <t>ヤマト</t>
    </rPh>
    <phoneticPr fontId="2"/>
  </si>
  <si>
    <t>小千谷(女）</t>
    <rPh sb="0" eb="1">
      <t>オ</t>
    </rPh>
    <rPh sb="1" eb="2">
      <t>チ</t>
    </rPh>
    <rPh sb="2" eb="3">
      <t>ヤ</t>
    </rPh>
    <rPh sb="4" eb="5">
      <t>オンナ</t>
    </rPh>
    <phoneticPr fontId="2"/>
  </si>
  <si>
    <t>塚田</t>
    <rPh sb="0" eb="2">
      <t>ツカダ</t>
    </rPh>
    <phoneticPr fontId="2"/>
  </si>
  <si>
    <t>こだま</t>
    <phoneticPr fontId="2"/>
  </si>
  <si>
    <t>中央</t>
    <rPh sb="0" eb="2">
      <t>チュウオウ</t>
    </rPh>
    <phoneticPr fontId="2"/>
  </si>
  <si>
    <t>三条</t>
    <rPh sb="0" eb="2">
      <t>サンジョウ</t>
    </rPh>
    <phoneticPr fontId="2"/>
  </si>
  <si>
    <t>小出</t>
    <rPh sb="0" eb="2">
      <t>コイデ</t>
    </rPh>
    <phoneticPr fontId="2"/>
  </si>
  <si>
    <t>明和</t>
    <rPh sb="0" eb="2">
      <t>メイワ</t>
    </rPh>
    <phoneticPr fontId="2"/>
  </si>
  <si>
    <t>水橋</t>
    <rPh sb="0" eb="2">
      <t>ミズハシ</t>
    </rPh>
    <phoneticPr fontId="2"/>
  </si>
  <si>
    <t>たちばな</t>
    <phoneticPr fontId="2"/>
  </si>
  <si>
    <t>ＰＥＰＰＹ</t>
    <phoneticPr fontId="2"/>
  </si>
  <si>
    <t>行健</t>
    <rPh sb="0" eb="1">
      <t>ギョウ</t>
    </rPh>
    <rPh sb="1" eb="2">
      <t>ケン</t>
    </rPh>
    <phoneticPr fontId="2"/>
  </si>
  <si>
    <t>洗馬</t>
    <rPh sb="0" eb="1">
      <t>セン</t>
    </rPh>
    <rPh sb="1" eb="2">
      <t>バ</t>
    </rPh>
    <phoneticPr fontId="2"/>
  </si>
  <si>
    <t>湯之谷</t>
    <rPh sb="0" eb="3">
      <t>ユノタニ</t>
    </rPh>
    <phoneticPr fontId="2"/>
  </si>
  <si>
    <t>分水</t>
    <rPh sb="0" eb="2">
      <t>ブンスイ</t>
    </rPh>
    <phoneticPr fontId="2"/>
  </si>
  <si>
    <t>ヴィーナスウィング　</t>
    <phoneticPr fontId="2"/>
  </si>
  <si>
    <t>広徳</t>
    <rPh sb="0" eb="2">
      <t>コウトク</t>
    </rPh>
    <phoneticPr fontId="2"/>
  </si>
  <si>
    <t>御舘</t>
    <rPh sb="0" eb="2">
      <t>ミタテ</t>
    </rPh>
    <phoneticPr fontId="2"/>
  </si>
  <si>
    <t>栃尾</t>
    <rPh sb="0" eb="2">
      <t>トチオ</t>
    </rPh>
    <phoneticPr fontId="2"/>
  </si>
  <si>
    <t>広神</t>
    <rPh sb="0" eb="2">
      <t>ヒロカミ</t>
    </rPh>
    <phoneticPr fontId="2"/>
  </si>
  <si>
    <t>越路(女）</t>
    <rPh sb="0" eb="2">
      <t>コシジ</t>
    </rPh>
    <rPh sb="3" eb="4">
      <t>オンナ</t>
    </rPh>
    <phoneticPr fontId="2"/>
  </si>
  <si>
    <t>塩田</t>
    <rPh sb="0" eb="2">
      <t>シオタ</t>
    </rPh>
    <phoneticPr fontId="2"/>
  </si>
  <si>
    <t>豊田</t>
    <rPh sb="0" eb="2">
      <t>トヨタ</t>
    </rPh>
    <phoneticPr fontId="2"/>
  </si>
  <si>
    <t>寺泊</t>
    <rPh sb="0" eb="2">
      <t>テラドマリ</t>
    </rPh>
    <phoneticPr fontId="2"/>
  </si>
  <si>
    <t>長岡北辰</t>
    <rPh sb="0" eb="2">
      <t>ナガオカ</t>
    </rPh>
    <rPh sb="2" eb="4">
      <t>ホクシン</t>
    </rPh>
    <phoneticPr fontId="2"/>
  </si>
  <si>
    <t>長岡ＷＥＳＴ</t>
    <rPh sb="0" eb="2">
      <t>ナガオカ</t>
    </rPh>
    <phoneticPr fontId="2"/>
  </si>
  <si>
    <t>北日野</t>
    <rPh sb="0" eb="1">
      <t>キタ</t>
    </rPh>
    <rPh sb="1" eb="3">
      <t>ヒノ</t>
    </rPh>
    <phoneticPr fontId="2"/>
  </si>
  <si>
    <t>長岡南</t>
    <rPh sb="0" eb="2">
      <t>ナガオカ</t>
    </rPh>
    <rPh sb="2" eb="3">
      <t>ミナミ</t>
    </rPh>
    <phoneticPr fontId="2"/>
  </si>
  <si>
    <t>江陽</t>
    <rPh sb="0" eb="1">
      <t>コウ</t>
    </rPh>
    <rPh sb="1" eb="2">
      <t>ヨウ</t>
    </rPh>
    <phoneticPr fontId="2"/>
  </si>
  <si>
    <t>片貝</t>
    <rPh sb="0" eb="2">
      <t>カタカイ</t>
    </rPh>
    <phoneticPr fontId="2"/>
  </si>
  <si>
    <t>見附</t>
    <rPh sb="0" eb="2">
      <t>ミツケ</t>
    </rPh>
    <phoneticPr fontId="2"/>
  </si>
  <si>
    <t>予選リーグ　　Ａブロック</t>
    <rPh sb="0" eb="2">
      <t>ヨセン</t>
    </rPh>
    <phoneticPr fontId="2"/>
  </si>
  <si>
    <t>八千浦</t>
    <rPh sb="0" eb="2">
      <t>ハッセン</t>
    </rPh>
    <rPh sb="2" eb="3">
      <t>ウラ</t>
    </rPh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</si>
</sst>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88">
    <xf numFmtId="0" fontId="0" fillId="0" borderId="0" xfId="0"/>
    <xf numFmtId="49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vertical="center"/>
    </xf>
    <xf numFmtId="0" fontId="0" fillId="0" borderId="11" xfId="0" applyNumberFormat="1" applyBorder="1" applyAlignment="1" applyProtection="1">
      <alignment vertical="center"/>
    </xf>
    <xf numFmtId="0" fontId="0" fillId="0" borderId="12" xfId="0" applyNumberFormat="1" applyBorder="1" applyAlignment="1" applyProtection="1">
      <alignment vertical="center"/>
    </xf>
    <xf numFmtId="0" fontId="0" fillId="0" borderId="13" xfId="0" applyNumberFormat="1" applyBorder="1" applyAlignment="1" applyProtection="1">
      <alignment vertical="center"/>
    </xf>
    <xf numFmtId="0" fontId="0" fillId="2" borderId="17" xfId="0" applyNumberFormat="1" applyFill="1" applyBorder="1" applyAlignment="1" applyProtection="1">
      <alignment horizontal="center" vertical="center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19" xfId="0" applyNumberFormat="1" applyFill="1" applyBorder="1" applyAlignment="1" applyProtection="1">
      <alignment horizontal="center" vertical="center"/>
    </xf>
    <xf numFmtId="0" fontId="0" fillId="2" borderId="21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0" fontId="0" fillId="2" borderId="22" xfId="0" applyNumberFormat="1" applyFill="1" applyBorder="1" applyAlignment="1" applyProtection="1">
      <alignment horizontal="center" vertical="center"/>
    </xf>
    <xf numFmtId="0" fontId="0" fillId="0" borderId="23" xfId="0" applyNumberFormat="1" applyBorder="1" applyAlignment="1" applyProtection="1">
      <alignment vertical="center"/>
    </xf>
    <xf numFmtId="0" fontId="0" fillId="0" borderId="24" xfId="0" applyNumberFormat="1" applyBorder="1" applyAlignment="1" applyProtection="1">
      <alignment vertical="center"/>
    </xf>
    <xf numFmtId="0" fontId="0" fillId="2" borderId="28" xfId="0" applyNumberFormat="1" applyFill="1" applyBorder="1" applyAlignment="1" applyProtection="1">
      <alignment horizontal="center" vertical="center"/>
    </xf>
    <xf numFmtId="0" fontId="0" fillId="2" borderId="23" xfId="0" applyNumberFormat="1" applyFill="1" applyBorder="1" applyAlignment="1" applyProtection="1">
      <alignment horizontal="center" vertical="center"/>
    </xf>
    <xf numFmtId="0" fontId="0" fillId="2" borderId="24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vertical="center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vertical="center"/>
    </xf>
    <xf numFmtId="49" fontId="0" fillId="0" borderId="30" xfId="0" applyNumberFormat="1" applyBorder="1" applyAlignment="1" applyProtection="1">
      <alignment vertical="center"/>
    </xf>
    <xf numFmtId="0" fontId="0" fillId="0" borderId="36" xfId="0" applyNumberFormat="1" applyBorder="1" applyAlignment="1" applyProtection="1">
      <alignment horizontal="center" vertical="center"/>
    </xf>
    <xf numFmtId="49" fontId="0" fillId="0" borderId="41" xfId="0" applyNumberForma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0" fillId="0" borderId="38" xfId="0" applyNumberFormat="1" applyBorder="1" applyAlignment="1" applyProtection="1">
      <alignment horizontal="center" vertical="center"/>
    </xf>
    <xf numFmtId="49" fontId="0" fillId="0" borderId="37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0" fontId="0" fillId="0" borderId="37" xfId="0" applyNumberFormat="1" applyBorder="1" applyAlignment="1" applyProtection="1">
      <alignment horizontal="center" vertical="center"/>
    </xf>
    <xf numFmtId="0" fontId="0" fillId="0" borderId="39" xfId="0" applyNumberFormat="1" applyBorder="1" applyAlignment="1" applyProtection="1">
      <alignment horizontal="center" vertical="center"/>
    </xf>
    <xf numFmtId="0" fontId="0" fillId="0" borderId="40" xfId="0" applyNumberFormat="1" applyBorder="1" applyAlignment="1" applyProtection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  <xf numFmtId="0" fontId="6" fillId="0" borderId="17" xfId="0" applyNumberFormat="1" applyFont="1" applyBorder="1" applyAlignment="1" applyProtection="1">
      <alignment horizontal="center" vertical="center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5" fillId="0" borderId="27" xfId="0" applyNumberFormat="1" applyFont="1" applyBorder="1" applyAlignment="1" applyProtection="1">
      <alignment horizontal="center" vertical="center"/>
    </xf>
    <xf numFmtId="0" fontId="5" fillId="0" borderId="26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5" fillId="0" borderId="33" xfId="0" applyNumberFormat="1" applyFont="1" applyBorder="1" applyAlignment="1" applyProtection="1">
      <alignment horizontal="center" vertical="center"/>
    </xf>
    <xf numFmtId="0" fontId="5" fillId="0" borderId="32" xfId="0" applyNumberFormat="1" applyFont="1" applyBorder="1" applyAlignment="1" applyProtection="1">
      <alignment horizontal="center" vertical="center"/>
    </xf>
    <xf numFmtId="0" fontId="6" fillId="0" borderId="24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6" fillId="0" borderId="19" xfId="0" applyNumberFormat="1" applyFont="1" applyBorder="1" applyAlignment="1" applyProtection="1">
      <alignment horizontal="center" vertical="center"/>
    </xf>
    <xf numFmtId="0" fontId="6" fillId="0" borderId="30" xfId="0" applyNumberFormat="1" applyFont="1" applyBorder="1" applyAlignment="1" applyProtection="1">
      <alignment horizontal="center" vertical="center"/>
    </xf>
    <xf numFmtId="0" fontId="6" fillId="0" borderId="31" xfId="0" applyNumberFormat="1" applyFont="1" applyBorder="1" applyAlignment="1" applyProtection="1">
      <alignment horizontal="center" vertical="center"/>
    </xf>
    <xf numFmtId="0" fontId="1" fillId="0" borderId="19" xfId="1" applyNumberFormat="1" applyFont="1" applyBorder="1" applyAlignment="1" applyProtection="1">
      <alignment vertical="center"/>
    </xf>
    <xf numFmtId="0" fontId="1" fillId="0" borderId="18" xfId="1" applyNumberFormat="1" applyFont="1" applyBorder="1" applyAlignment="1" applyProtection="1">
      <alignment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center" vertical="center"/>
    </xf>
    <xf numFmtId="0" fontId="6" fillId="2" borderId="22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/>
    </xf>
    <xf numFmtId="0" fontId="6" fillId="2" borderId="28" xfId="0" applyNumberFormat="1" applyFont="1" applyFill="1" applyBorder="1" applyAlignment="1" applyProtection="1">
      <alignment horizontal="center" vertical="center"/>
    </xf>
    <xf numFmtId="0" fontId="6" fillId="2" borderId="21" xfId="0" applyNumberFormat="1" applyFont="1" applyFill="1" applyBorder="1" applyAlignment="1" applyProtection="1">
      <alignment horizontal="center" vertical="center"/>
    </xf>
    <xf numFmtId="0" fontId="6" fillId="2" borderId="17" xfId="0" applyNumberFormat="1" applyFont="1" applyFill="1" applyBorder="1" applyAlignment="1" applyProtection="1">
      <alignment horizontal="center" vertical="center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zoomScale="80" zoomScaleNormal="80" zoomScaleSheetLayoutView="100" workbookViewId="0">
      <selection activeCell="AF21" sqref="AF21"/>
    </sheetView>
  </sheetViews>
  <sheetFormatPr defaultRowHeight="13.5"/>
  <cols>
    <col min="1" max="1" width="14.625" style="1" customWidth="1"/>
    <col min="2" max="4" width="3.125" style="1" customWidth="1"/>
    <col min="5" max="6" width="3.125" style="3" customWidth="1"/>
    <col min="7" max="8" width="3.125" style="1" customWidth="1"/>
    <col min="9" max="9" width="3.25" style="1" customWidth="1"/>
    <col min="10" max="11" width="3.125" style="3" customWidth="1"/>
    <col min="12" max="14" width="3.125" style="1" customWidth="1"/>
    <col min="15" max="16" width="3.125" style="3" customWidth="1"/>
    <col min="17" max="19" width="3.125" style="1" customWidth="1"/>
    <col min="20" max="21" width="3.125" style="3" customWidth="1"/>
    <col min="22" max="24" width="3.125" style="1" customWidth="1"/>
    <col min="25" max="26" width="3.125" style="3" customWidth="1"/>
    <col min="27" max="27" width="7.875" style="1" customWidth="1"/>
    <col min="28" max="28" width="4.125" style="1" customWidth="1"/>
    <col min="29" max="29" width="7.875" style="3" customWidth="1"/>
    <col min="30" max="30" width="4.125" style="3" customWidth="1"/>
    <col min="31" max="31" width="5.875" style="2" customWidth="1"/>
    <col min="32" max="32" width="21.125" style="2" customWidth="1"/>
    <col min="33" max="40" width="16.375" style="2" hidden="1" customWidth="1"/>
    <col min="41" max="41" width="7.25" style="1" customWidth="1"/>
    <col min="42" max="42" width="8.125" style="1" customWidth="1"/>
    <col min="43" max="57" width="21.125" style="1" customWidth="1"/>
    <col min="58" max="16384" width="9" style="1"/>
  </cols>
  <sheetData>
    <row r="1" spans="1:43">
      <c r="AA1" s="1" t="s">
        <v>21</v>
      </c>
    </row>
    <row r="2" spans="1:43">
      <c r="AA2" s="1" t="s">
        <v>19</v>
      </c>
    </row>
    <row r="4" spans="1:43" ht="36" customHeight="1" thickBot="1">
      <c r="A4" s="41" t="s">
        <v>69</v>
      </c>
      <c r="B4" s="38"/>
      <c r="C4" s="38"/>
      <c r="D4" s="38"/>
      <c r="E4" s="38"/>
      <c r="F4" s="38"/>
      <c r="G4" s="38"/>
      <c r="H4" s="38"/>
      <c r="I4" s="40" t="s">
        <v>18</v>
      </c>
      <c r="J4" s="39" t="s">
        <v>17</v>
      </c>
      <c r="K4" s="38"/>
      <c r="L4" s="40" t="s">
        <v>18</v>
      </c>
      <c r="M4" s="39" t="s">
        <v>17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O4" s="2"/>
    </row>
    <row r="5" spans="1:43" ht="17.25" customHeight="1">
      <c r="A5" s="37"/>
      <c r="B5" s="44" t="str">
        <f>IF(A6="","",A6)</f>
        <v>北日野</v>
      </c>
      <c r="C5" s="45"/>
      <c r="D5" s="45"/>
      <c r="E5" s="45"/>
      <c r="F5" s="46"/>
      <c r="G5" s="44" t="str">
        <f>IF(A10="","",A10)</f>
        <v>長岡南</v>
      </c>
      <c r="H5" s="47"/>
      <c r="I5" s="47"/>
      <c r="J5" s="47"/>
      <c r="K5" s="46"/>
      <c r="L5" s="44" t="str">
        <f>IF(A14="","",A14)</f>
        <v>江陽</v>
      </c>
      <c r="M5" s="45"/>
      <c r="N5" s="45"/>
      <c r="O5" s="45"/>
      <c r="P5" s="46"/>
      <c r="Q5" s="44" t="str">
        <f>IF(A18="","",A18)</f>
        <v>片貝</v>
      </c>
      <c r="R5" s="45"/>
      <c r="S5" s="45"/>
      <c r="T5" s="45"/>
      <c r="U5" s="46"/>
      <c r="V5" s="44" t="str">
        <f>IF(A22="","",A22)</f>
        <v>見附</v>
      </c>
      <c r="W5" s="45"/>
      <c r="X5" s="45"/>
      <c r="Y5" s="45"/>
      <c r="Z5" s="46"/>
      <c r="AA5" s="42" t="s">
        <v>16</v>
      </c>
      <c r="AB5" s="43"/>
      <c r="AC5" s="43"/>
      <c r="AD5" s="43"/>
      <c r="AE5" s="36" t="s">
        <v>15</v>
      </c>
      <c r="AF5" s="29"/>
      <c r="AH5" s="34"/>
      <c r="AI5" s="34" t="s">
        <v>14</v>
      </c>
      <c r="AJ5" s="34" t="s">
        <v>13</v>
      </c>
      <c r="AK5" s="34" t="s">
        <v>12</v>
      </c>
      <c r="AL5" s="34" t="s">
        <v>11</v>
      </c>
      <c r="AM5" s="34" t="s">
        <v>10</v>
      </c>
      <c r="AO5" s="2"/>
    </row>
    <row r="6" spans="1:43" ht="17.25" customHeight="1">
      <c r="A6" s="51" t="s">
        <v>64</v>
      </c>
      <c r="B6" s="54"/>
      <c r="C6" s="55"/>
      <c r="D6" s="55"/>
      <c r="E6" s="55"/>
      <c r="F6" s="56"/>
      <c r="G6" s="62">
        <f>IF(AND(H6="",J6=""),"",IF(H6&gt;J6,"１","0")+IF(H7&gt;J7,"１","0")+IF(H8&gt;J8,"１","0"))</f>
        <v>0</v>
      </c>
      <c r="H6" s="33">
        <v>19</v>
      </c>
      <c r="I6" s="32" t="str">
        <f>IF(AND(H6="",J6=""),"","―")</f>
        <v>―</v>
      </c>
      <c r="J6" s="31">
        <v>21</v>
      </c>
      <c r="K6" s="48">
        <f>IF(AND(J6="",H6=""),"",IF(H6&lt;J6,"１","0")+IF(H7&lt;J7,"１","0")+IF(H8&lt;J8,"１","0"))</f>
        <v>2</v>
      </c>
      <c r="L6" s="62">
        <f>IF(AND(M6="",O6=""),"",IF(M6&gt;O6,"１","0")+IF(M7&gt;O7,"１","0")+IF(M8&gt;O8,"１","0"))</f>
        <v>2</v>
      </c>
      <c r="M6" s="33">
        <v>21</v>
      </c>
      <c r="N6" s="32" t="str">
        <f>IF(AND(M6="",O6=""),"","―")</f>
        <v>―</v>
      </c>
      <c r="O6" s="31">
        <v>8</v>
      </c>
      <c r="P6" s="48">
        <f>IF(AND(O6="",M6=""),"",IF(M6&lt;O6,"１","0")+IF(M7&lt;O7,"１","0")+IF(M8&lt;O8,"１","0"))</f>
        <v>0</v>
      </c>
      <c r="Q6" s="62">
        <f>IF(AND(R6="",T6=""),"",IF(R6&gt;T6,"１","0")+IF(R7&gt;T7,"１","0")+IF(R8&gt;T8,"１","0"))</f>
        <v>2</v>
      </c>
      <c r="R6" s="33">
        <v>21</v>
      </c>
      <c r="S6" s="32" t="str">
        <f>IF(AND(R6="",T6=""),"","―")</f>
        <v>―</v>
      </c>
      <c r="T6" s="31">
        <v>9</v>
      </c>
      <c r="U6" s="48">
        <f>IF(AND(T6="",R6=""),"",IF(R6&lt;T6,"１","0")+IF(R7&lt;T7,"１","0")+IF(R8&lt;T8,"１","0"))</f>
        <v>0</v>
      </c>
      <c r="V6" s="62">
        <f>IF(AND(W6="",Y6=""),"",IF(W6&gt;Y6,"１","0")+IF(W7&gt;Y7,"１","0")+IF(W8&gt;Y8,"１","0"))</f>
        <v>2</v>
      </c>
      <c r="W6" s="33">
        <v>21</v>
      </c>
      <c r="X6" s="32"/>
      <c r="Y6" s="31">
        <v>2</v>
      </c>
      <c r="Z6" s="48">
        <f>IF(AND(Y6="",W6=""),"",IF(W6&lt;Y6,"１","0")+IF(W7&lt;Y7,"１","0")+IF(W8&lt;Y8,"１","0"))</f>
        <v>0</v>
      </c>
      <c r="AA6" s="20">
        <f>COUNTIF(B9:Z9,"○")</f>
        <v>3</v>
      </c>
      <c r="AB6" s="19" t="s">
        <v>9</v>
      </c>
      <c r="AC6" s="19">
        <f>COUNTIF(B9:Z9,"×")</f>
        <v>1</v>
      </c>
      <c r="AD6" s="19" t="s">
        <v>8</v>
      </c>
      <c r="AE6" s="69">
        <f>IF(AND(AA6=0,AC6=0),"",AH6)</f>
        <v>2</v>
      </c>
      <c r="AF6" s="8"/>
      <c r="AH6" s="34">
        <f>RANK(AM6,AM6:AM10)</f>
        <v>2</v>
      </c>
      <c r="AI6" s="34" t="str">
        <f>A6</f>
        <v>北日野</v>
      </c>
      <c r="AJ6" s="34">
        <f>AA6/(AA6+AC6)*10</f>
        <v>7.5</v>
      </c>
      <c r="AK6" s="34">
        <f>AG7</f>
        <v>3</v>
      </c>
      <c r="AL6" s="34">
        <f>AC9/100</f>
        <v>2.0128205128205127E-2</v>
      </c>
      <c r="AM6" s="34">
        <f>SUM(AJ6:AL6)</f>
        <v>10.520128205128206</v>
      </c>
      <c r="AP6" s="2">
        <f>AE6</f>
        <v>2</v>
      </c>
      <c r="AQ6" s="1" t="str">
        <f>A6</f>
        <v>北日野</v>
      </c>
    </row>
    <row r="7" spans="1:43" ht="17.25" customHeight="1">
      <c r="A7" s="52"/>
      <c r="B7" s="57"/>
      <c r="C7" s="58"/>
      <c r="D7" s="58"/>
      <c r="E7" s="58"/>
      <c r="F7" s="59"/>
      <c r="G7" s="63"/>
      <c r="H7" s="30">
        <v>12</v>
      </c>
      <c r="I7" s="29" t="str">
        <f>IF(AND(H7="",J7=""),"","―")</f>
        <v>―</v>
      </c>
      <c r="J7" s="28">
        <v>21</v>
      </c>
      <c r="K7" s="49"/>
      <c r="L7" s="63"/>
      <c r="M7" s="30">
        <v>21</v>
      </c>
      <c r="N7" s="29" t="str">
        <f>IF(AND(M7="",O7=""),"","―")</f>
        <v>―</v>
      </c>
      <c r="O7" s="28">
        <v>2</v>
      </c>
      <c r="P7" s="49"/>
      <c r="Q7" s="63"/>
      <c r="R7" s="30">
        <v>21</v>
      </c>
      <c r="S7" s="29" t="str">
        <f>IF(AND(R7="",T7=""),"","―")</f>
        <v>―</v>
      </c>
      <c r="T7" s="28">
        <v>7</v>
      </c>
      <c r="U7" s="49"/>
      <c r="V7" s="63"/>
      <c r="W7" s="30">
        <v>21</v>
      </c>
      <c r="X7" s="29" t="str">
        <f>IF(AND(W7="",Y7=""),"","―")</f>
        <v>―</v>
      </c>
      <c r="Y7" s="28">
        <v>8</v>
      </c>
      <c r="Z7" s="49"/>
      <c r="AA7" s="12" t="s">
        <v>7</v>
      </c>
      <c r="AB7" s="10">
        <f>IF(AND(AA6=0,AC6=0),"",IF(OR(B6="―",B6=""),"0",B6)+IF(OR(G6="―",G6=""),"0",G6)+IF(OR(L6="―",L6=""),"0",L6)+IF(OR(Q6="―",Q6=""),"0",Q6)+IF(OR(V6="―",V6=""),"0",V6))</f>
        <v>6</v>
      </c>
      <c r="AC7" s="11" t="s">
        <v>6</v>
      </c>
      <c r="AD7" s="10">
        <f>IF(AND(AA6=0,AC6=0),"",IF(OR(B6="―",B6=""),"0",F6)+IF(OR(G6="―",G6=""),"0",K6)+IF(OR(L6="―",L6=""),"0",P6)+IF(OR(Q6="―",Q6=""),"0",U6)+IF(OR(V6="―",V6=""),"0",Z6))</f>
        <v>2</v>
      </c>
      <c r="AE7" s="69"/>
      <c r="AF7" s="8"/>
      <c r="AG7" s="2">
        <f>IF(AD7=0,11,AB7/AD7)</f>
        <v>3</v>
      </c>
      <c r="AH7" s="34">
        <f>RANK(AM7,AM6:AM10)</f>
        <v>1</v>
      </c>
      <c r="AI7" s="34" t="str">
        <f>A10</f>
        <v>長岡南</v>
      </c>
      <c r="AJ7" s="34">
        <f>AA10/(AA10+AC10)*10</f>
        <v>10</v>
      </c>
      <c r="AK7" s="34">
        <f>AG11</f>
        <v>11</v>
      </c>
      <c r="AL7" s="34">
        <f>AC13/100</f>
        <v>2.4347826086956525E-2</v>
      </c>
      <c r="AM7" s="34">
        <f>SUM(AJ7:AL7)</f>
        <v>21.024347826086956</v>
      </c>
      <c r="AP7" s="2">
        <f>AE10</f>
        <v>1</v>
      </c>
      <c r="AQ7" s="2" t="str">
        <f>A10</f>
        <v>長岡南</v>
      </c>
    </row>
    <row r="8" spans="1:43" ht="17.25" customHeight="1">
      <c r="A8" s="52"/>
      <c r="B8" s="57"/>
      <c r="C8" s="58"/>
      <c r="D8" s="58"/>
      <c r="E8" s="58"/>
      <c r="F8" s="59"/>
      <c r="G8" s="64"/>
      <c r="H8" s="27"/>
      <c r="I8" s="26" t="str">
        <f>IF(AND(H8="",J8=""),"","―")</f>
        <v/>
      </c>
      <c r="J8" s="25"/>
      <c r="K8" s="50"/>
      <c r="L8" s="64"/>
      <c r="M8" s="27"/>
      <c r="N8" s="26" t="str">
        <f>IF(AND(M8="",O8=""),"","―")</f>
        <v/>
      </c>
      <c r="O8" s="25"/>
      <c r="P8" s="50"/>
      <c r="Q8" s="64"/>
      <c r="R8" s="27"/>
      <c r="S8" s="26" t="str">
        <f>IF(AND(R8="",T8=""),"","―")</f>
        <v/>
      </c>
      <c r="T8" s="25"/>
      <c r="U8" s="50"/>
      <c r="V8" s="64"/>
      <c r="W8" s="27"/>
      <c r="X8" s="26" t="str">
        <f>IF(AND(W8="",Y8=""),"","―")</f>
        <v/>
      </c>
      <c r="Y8" s="25"/>
      <c r="Z8" s="50"/>
      <c r="AA8" s="12" t="s">
        <v>5</v>
      </c>
      <c r="AB8" s="10">
        <f>IF(AND(AA6=0,AC6=0),"",SUM(C6:C8)+SUM(H6:H8)+SUM(M6:M8)+SUM(R6:R8)+SUM(W6:W8))</f>
        <v>157</v>
      </c>
      <c r="AC8" s="11" t="s">
        <v>4</v>
      </c>
      <c r="AD8" s="10">
        <f>IF(AND(AA6=0,AC6=0),"",SUM(E6:E8)+SUM(J6:J8)+SUM(O6:O8)+SUM(T6:T8)+SUM(Y6:Y8))</f>
        <v>78</v>
      </c>
      <c r="AE8" s="69"/>
      <c r="AF8" s="8"/>
      <c r="AH8" s="34">
        <f>RANK(AM8,AM6:AM10)</f>
        <v>3</v>
      </c>
      <c r="AI8" s="35" t="str">
        <f>A14</f>
        <v>江陽</v>
      </c>
      <c r="AJ8" s="34">
        <f>AA14/(AA14+AC14)*10</f>
        <v>5</v>
      </c>
      <c r="AK8" s="34">
        <f>AG15</f>
        <v>1</v>
      </c>
      <c r="AL8" s="34">
        <f>AC17/100</f>
        <v>7.6086956521739134E-3</v>
      </c>
      <c r="AM8" s="34">
        <f>SUM(AJ8:AL8)</f>
        <v>6.0076086956521735</v>
      </c>
      <c r="AP8" s="2">
        <f>AE14</f>
        <v>3</v>
      </c>
      <c r="AQ8" s="1" t="str">
        <f>A14</f>
        <v>江陽</v>
      </c>
    </row>
    <row r="9" spans="1:43" ht="17.25" customHeight="1">
      <c r="A9" s="53"/>
      <c r="B9" s="60"/>
      <c r="C9" s="58"/>
      <c r="D9" s="58"/>
      <c r="E9" s="58"/>
      <c r="F9" s="61"/>
      <c r="G9" s="65" t="str">
        <f>IF(OR(G6=K6,H6="",J6="",H7="",J7=""),"",IF(G6&gt;K6,"○","×"))</f>
        <v>×</v>
      </c>
      <c r="H9" s="66"/>
      <c r="I9" s="66"/>
      <c r="J9" s="66"/>
      <c r="K9" s="65"/>
      <c r="L9" s="65" t="str">
        <f>IF(OR(L6=P6,M6="",O6="",M7="",O7=""),"",IF(L6&gt;P6,"○","×"))</f>
        <v>○</v>
      </c>
      <c r="M9" s="66"/>
      <c r="N9" s="66"/>
      <c r="O9" s="66"/>
      <c r="P9" s="65"/>
      <c r="Q9" s="65" t="str">
        <f>IF(OR(Q6=U6,R6="",T6="",R7="",T7=""),"",IF(Q6&gt;U6,"○","×"))</f>
        <v>○</v>
      </c>
      <c r="R9" s="66"/>
      <c r="S9" s="66"/>
      <c r="T9" s="66"/>
      <c r="U9" s="65"/>
      <c r="V9" s="65" t="str">
        <f>IF(OR(V6=Z6,W6="",Y6="",W7="",Y7=""),"",IF(V6&gt;Z6,"○","×"))</f>
        <v>○</v>
      </c>
      <c r="W9" s="66"/>
      <c r="X9" s="66"/>
      <c r="Y9" s="66"/>
      <c r="Z9" s="65"/>
      <c r="AA9" s="67" t="s">
        <v>3</v>
      </c>
      <c r="AB9" s="68"/>
      <c r="AC9" s="24">
        <f>IF(AND(AB8="",AD8=""),"",AB8/AD8)</f>
        <v>2.0128205128205128</v>
      </c>
      <c r="AD9" s="24"/>
      <c r="AE9" s="69"/>
      <c r="AF9" s="8"/>
      <c r="AH9" s="34">
        <f>RANK(AM9,AM6:AM10)</f>
        <v>4</v>
      </c>
      <c r="AI9" s="35" t="str">
        <f>A18</f>
        <v>片貝</v>
      </c>
      <c r="AJ9" s="34">
        <f>AA18/(AA18+AC18)*10</f>
        <v>2.5</v>
      </c>
      <c r="AK9" s="34">
        <f>AG19</f>
        <v>0.33333333333333331</v>
      </c>
      <c r="AL9" s="34">
        <f>AC21/100</f>
        <v>6.7088607594936707E-3</v>
      </c>
      <c r="AM9" s="34">
        <f>SUM(AJ9:AL9)</f>
        <v>2.8400421940928271</v>
      </c>
      <c r="AP9" s="2">
        <f>AE18</f>
        <v>4</v>
      </c>
      <c r="AQ9" s="1" t="str">
        <f>A18</f>
        <v>片貝</v>
      </c>
    </row>
    <row r="10" spans="1:43" ht="17.25" customHeight="1">
      <c r="A10" s="51" t="s">
        <v>65</v>
      </c>
      <c r="B10" s="70">
        <f>IF(AND(C10="",E10=""),"",IF(C10&gt;E10,"１","0")+IF(C11&gt;E11,"１","0")+IF(C12&gt;E12,"１","0"))</f>
        <v>2</v>
      </c>
      <c r="C10" s="23">
        <f>IF(J6="","",J6)</f>
        <v>21</v>
      </c>
      <c r="D10" s="22" t="str">
        <f>IF(AND(C10="",E10=""),"","―")</f>
        <v>―</v>
      </c>
      <c r="E10" s="21">
        <f>IF(H6="","",H6)</f>
        <v>19</v>
      </c>
      <c r="F10" s="73">
        <f>IF(AND(E10="",C10=""),"",IF(C10&lt;E10,"１","0")+IF(C11&lt;E11,"１","0")+IF(C12&lt;E12,"１","0"))</f>
        <v>0</v>
      </c>
      <c r="G10" s="54"/>
      <c r="H10" s="55"/>
      <c r="I10" s="55"/>
      <c r="J10" s="55"/>
      <c r="K10" s="56"/>
      <c r="L10" s="62">
        <f>IF(AND(M10="",O10=""),"",IF(M10&gt;O10,"１","0")+IF(M11&gt;O11,"１","0")+IF(M12&gt;O12,"１","0"))</f>
        <v>2</v>
      </c>
      <c r="M10" s="33">
        <v>21</v>
      </c>
      <c r="N10" s="32" t="str">
        <f>IF(AND(M10="",O10=""),"","―")</f>
        <v>―</v>
      </c>
      <c r="O10" s="31">
        <v>7</v>
      </c>
      <c r="P10" s="48">
        <f>IF(AND(O10="",M10=""),"",IF(M10&lt;O10,"１","0")+IF(M11&lt;O11,"１","0")+IF(M12&lt;O12,"１","0"))</f>
        <v>0</v>
      </c>
      <c r="Q10" s="62">
        <f>IF(AND(R10="",T10=""),"",IF(R10&gt;T10,"１","0")+IF(R11&gt;T11,"１","0")+IF(R12&gt;T12,"１","0"))</f>
        <v>2</v>
      </c>
      <c r="R10" s="33">
        <v>21</v>
      </c>
      <c r="S10" s="32" t="str">
        <f>IF(AND(R10="",T10=""),"","―")</f>
        <v>―</v>
      </c>
      <c r="T10" s="31">
        <v>14</v>
      </c>
      <c r="U10" s="48">
        <f>IF(AND(T10="",R10=""),"",IF(R10&lt;T10,"１","0")+IF(R11&lt;T11,"１","0")+IF(R12&lt;T12,"１","0"))</f>
        <v>0</v>
      </c>
      <c r="V10" s="62">
        <f>IF(AND(W10="",Y10=""),"",IF(W10&gt;Y10,"１","0")+IF(W11&gt;Y11,"１","0")+IF(W12&gt;Y12,"１","0"))</f>
        <v>2</v>
      </c>
      <c r="W10" s="33">
        <v>21</v>
      </c>
      <c r="X10" s="32" t="str">
        <f>IF(AND(W10="",Y10=""),"","―")</f>
        <v>―</v>
      </c>
      <c r="Y10" s="31">
        <v>5</v>
      </c>
      <c r="Z10" s="48">
        <f>IF(AND(Y10="",W10=""),"",IF(W10&lt;Y10,"１","0")+IF(W11&lt;Y11,"１","0")+IF(W12&lt;Y12,"１","0"))</f>
        <v>0</v>
      </c>
      <c r="AA10" s="20">
        <f>COUNTIF(B13:Z13,"○")</f>
        <v>4</v>
      </c>
      <c r="AB10" s="19" t="s">
        <v>9</v>
      </c>
      <c r="AC10" s="19">
        <f>COUNTIF(B13:Z13,"×")</f>
        <v>0</v>
      </c>
      <c r="AD10" s="19" t="s">
        <v>8</v>
      </c>
      <c r="AE10" s="69">
        <f>IF(AND(AA10=0,AC10=0),"",AH7)</f>
        <v>1</v>
      </c>
      <c r="AF10" s="8"/>
      <c r="AH10" s="34">
        <f>RANK(AM10,AM6:AM10)</f>
        <v>5</v>
      </c>
      <c r="AI10" s="35" t="str">
        <f>A22</f>
        <v>見附</v>
      </c>
      <c r="AJ10" s="34">
        <f>AA22/(AA22+AC22)*10</f>
        <v>0</v>
      </c>
      <c r="AK10" s="34">
        <f>AG23</f>
        <v>0</v>
      </c>
      <c r="AL10" s="34">
        <f>AC25/100</f>
        <v>4.4642857142857149E-3</v>
      </c>
      <c r="AM10" s="34">
        <f>SUM(AJ10:AL10)</f>
        <v>4.4642857142857149E-3</v>
      </c>
      <c r="AP10" s="2">
        <f>AE22</f>
        <v>5</v>
      </c>
      <c r="AQ10" s="1" t="str">
        <f>A22</f>
        <v>見附</v>
      </c>
    </row>
    <row r="11" spans="1:43" ht="17.25" customHeight="1">
      <c r="A11" s="52"/>
      <c r="B11" s="71"/>
      <c r="C11" s="18">
        <f>IF(J7="","",J7)</f>
        <v>21</v>
      </c>
      <c r="D11" s="17" t="str">
        <f>IF(AND(C11="",E11=""),"","―")</f>
        <v>―</v>
      </c>
      <c r="E11" s="16">
        <f>IF(H7="","",H7)</f>
        <v>12</v>
      </c>
      <c r="F11" s="74"/>
      <c r="G11" s="57"/>
      <c r="H11" s="58"/>
      <c r="I11" s="58"/>
      <c r="J11" s="58"/>
      <c r="K11" s="59"/>
      <c r="L11" s="63"/>
      <c r="M11" s="30">
        <v>21</v>
      </c>
      <c r="N11" s="29" t="str">
        <f>IF(AND(M11="",O11=""),"","―")</f>
        <v>―</v>
      </c>
      <c r="O11" s="28">
        <v>4</v>
      </c>
      <c r="P11" s="49"/>
      <c r="Q11" s="63"/>
      <c r="R11" s="30">
        <v>21</v>
      </c>
      <c r="S11" s="29" t="str">
        <f>IF(AND(R11="",T11=""),"","―")</f>
        <v>―</v>
      </c>
      <c r="T11" s="28">
        <v>4</v>
      </c>
      <c r="U11" s="49"/>
      <c r="V11" s="63"/>
      <c r="W11" s="30">
        <v>21</v>
      </c>
      <c r="X11" s="29" t="str">
        <f>IF(AND(W11="",Y11=""),"","―")</f>
        <v>―</v>
      </c>
      <c r="Y11" s="28">
        <v>4</v>
      </c>
      <c r="Z11" s="49"/>
      <c r="AA11" s="12" t="s">
        <v>7</v>
      </c>
      <c r="AB11" s="10">
        <f>IF(AND(AA10=0,AC10=0),"",IF(OR(B10="―",B10=""),"0",B10)+IF(OR(G10="―",G10=""),"0",G10)+IF(OR(L10="―",L10=""),"0",L10)+IF(OR(Q10="―",Q10=""),"0",Q10)+IF(OR(V10="―",V10=""),"0",V10))</f>
        <v>8</v>
      </c>
      <c r="AC11" s="11" t="s">
        <v>6</v>
      </c>
      <c r="AD11" s="10">
        <f>IF(AND(AA10=0,AC10=0),"",IF(OR(B10="―",B10=""),"0",F10)+IF(OR(G10="―",G10=""),"0",K10)+IF(OR(L10="―",L10=""),"0",P10)+IF(OR(Q10="―",Q10=""),"0",U10)+IF(OR(V10="―",V10=""),"0",Z10))</f>
        <v>0</v>
      </c>
      <c r="AE11" s="69"/>
      <c r="AF11" s="8"/>
      <c r="AG11" s="2">
        <f>IF(AD11=0,11,AB11/AD11)</f>
        <v>11</v>
      </c>
      <c r="AO11" s="2"/>
    </row>
    <row r="12" spans="1:43" ht="17.25" customHeight="1">
      <c r="A12" s="52"/>
      <c r="B12" s="72"/>
      <c r="C12" s="15" t="str">
        <f>IF(J8="","",J8)</f>
        <v/>
      </c>
      <c r="D12" s="14" t="str">
        <f>IF(AND(C12="",E12=""),"","―")</f>
        <v/>
      </c>
      <c r="E12" s="13" t="str">
        <f>IF(H8="","",H8)</f>
        <v/>
      </c>
      <c r="F12" s="75"/>
      <c r="G12" s="57"/>
      <c r="H12" s="58"/>
      <c r="I12" s="58"/>
      <c r="J12" s="58"/>
      <c r="K12" s="59"/>
      <c r="L12" s="64"/>
      <c r="M12" s="27"/>
      <c r="N12" s="26" t="str">
        <f>IF(AND(M12="",O12=""),"","―")</f>
        <v/>
      </c>
      <c r="O12" s="25"/>
      <c r="P12" s="50"/>
      <c r="Q12" s="64"/>
      <c r="R12" s="27"/>
      <c r="S12" s="26" t="str">
        <f>IF(AND(R12="",T12=""),"","―")</f>
        <v/>
      </c>
      <c r="T12" s="25"/>
      <c r="U12" s="50"/>
      <c r="V12" s="64"/>
      <c r="W12" s="27"/>
      <c r="X12" s="26" t="str">
        <f>IF(AND(W12="",Y12=""),"","―")</f>
        <v/>
      </c>
      <c r="Y12" s="25"/>
      <c r="Z12" s="50"/>
      <c r="AA12" s="12" t="s">
        <v>5</v>
      </c>
      <c r="AB12" s="10">
        <f>IF(AND(AA10=0,AC10=0),"",SUM(C10:C12)+SUM(H10:H12)+SUM(M10:M12)+SUM(R10:R12)+SUM(W10:W12))</f>
        <v>168</v>
      </c>
      <c r="AC12" s="11" t="s">
        <v>4</v>
      </c>
      <c r="AD12" s="10">
        <f>IF(AND(AA10=0,AC10=0),"",SUM(E10:E12)+SUM(J10:J12)+SUM(O10:O12)+SUM(T10:T12)+SUM(Y10:Y12))</f>
        <v>69</v>
      </c>
      <c r="AE12" s="69"/>
      <c r="AF12" s="8"/>
      <c r="AO12" s="2"/>
    </row>
    <row r="13" spans="1:43" ht="17.25" customHeight="1">
      <c r="A13" s="53"/>
      <c r="B13" s="76" t="str">
        <f>IF(OR(B10=F10,C10="",E10="",C11="",E11=""),"",IF(B10&gt;F10,"○","×"))</f>
        <v>○</v>
      </c>
      <c r="C13" s="77"/>
      <c r="D13" s="77"/>
      <c r="E13" s="77"/>
      <c r="F13" s="76"/>
      <c r="G13" s="60"/>
      <c r="H13" s="58"/>
      <c r="I13" s="58"/>
      <c r="J13" s="58"/>
      <c r="K13" s="61"/>
      <c r="L13" s="65" t="str">
        <f>IF(OR(L10=P10,M10="",O10="",M11="",O11=""),"",IF(L10&gt;P10,"○","×"))</f>
        <v>○</v>
      </c>
      <c r="M13" s="66"/>
      <c r="N13" s="66"/>
      <c r="O13" s="66"/>
      <c r="P13" s="65"/>
      <c r="Q13" s="65" t="str">
        <f>IF(OR(Q10=U10,R10="",T10="",R11="",T11=""),"",IF(Q10&gt;U10,"○","×"))</f>
        <v>○</v>
      </c>
      <c r="R13" s="66"/>
      <c r="S13" s="66"/>
      <c r="T13" s="66"/>
      <c r="U13" s="65"/>
      <c r="V13" s="65" t="str">
        <f>IF(OR(V10=Z10,W10="",Y10="",W11="",Y11=""),"",IF(V10&gt;Z10,"○","×"))</f>
        <v>○</v>
      </c>
      <c r="W13" s="66"/>
      <c r="X13" s="66"/>
      <c r="Y13" s="66"/>
      <c r="Z13" s="65"/>
      <c r="AA13" s="67" t="s">
        <v>3</v>
      </c>
      <c r="AB13" s="68"/>
      <c r="AC13" s="24">
        <f>IF(AND(AB12="",AD12=""),"",AB12/AD12)</f>
        <v>2.4347826086956523</v>
      </c>
      <c r="AD13" s="24"/>
      <c r="AE13" s="69"/>
      <c r="AF13" s="8"/>
    </row>
    <row r="14" spans="1:43" ht="17.25" customHeight="1">
      <c r="A14" s="52" t="s">
        <v>66</v>
      </c>
      <c r="B14" s="70">
        <f>IF(AND(C14="",E14=""),"",IF(C14&gt;E14,"１","0")+IF(C15&gt;E15,"１","0")+IF(C16&gt;E16,"１","0"))</f>
        <v>0</v>
      </c>
      <c r="C14" s="23">
        <f>IF(O6="","",O6)</f>
        <v>8</v>
      </c>
      <c r="D14" s="22" t="str">
        <f>IF(AND(C14="",E14=""),"","―")</f>
        <v>―</v>
      </c>
      <c r="E14" s="21">
        <f>IF(M6="","",M6)</f>
        <v>21</v>
      </c>
      <c r="F14" s="73">
        <f>IF(AND(E14="",C14=""),"",IF(C14&lt;E14,"１","0")+IF(C15&lt;E15,"１","0")+IF(C16&lt;E16,"１","0"))</f>
        <v>2</v>
      </c>
      <c r="G14" s="70">
        <f>IF(AND(H14="",J14=""),"",IF(H14&gt;J14,"１","0")+IF(H15&gt;J15,"１","0")+IF(H16&gt;J16,"１","0"))</f>
        <v>0</v>
      </c>
      <c r="H14" s="23">
        <f>IF(O10="","",O10)</f>
        <v>7</v>
      </c>
      <c r="I14" s="22" t="str">
        <f>IF(AND(H14="",J14=""),"","―")</f>
        <v>―</v>
      </c>
      <c r="J14" s="21">
        <f>IF(M10="","",M10)</f>
        <v>21</v>
      </c>
      <c r="K14" s="73">
        <f>IF(AND(J14="",H14=""),"",IF(H14&lt;J14,"１","0")+IF(H15&lt;J15,"１","0")+IF(H16&lt;J16,"１","0"))</f>
        <v>2</v>
      </c>
      <c r="L14" s="54"/>
      <c r="M14" s="55"/>
      <c r="N14" s="55"/>
      <c r="O14" s="55"/>
      <c r="P14" s="56"/>
      <c r="Q14" s="62">
        <f>IF(AND(R14="",T14=""),"",IF(R14&gt;T14,"１","0")+IF(R15&gt;T15,"１","0")+IF(R16&gt;T16,"１","0"))</f>
        <v>2</v>
      </c>
      <c r="R14" s="33">
        <v>21</v>
      </c>
      <c r="S14" s="32" t="str">
        <f>IF(AND(R14="",T14=""),"","―")</f>
        <v>―</v>
      </c>
      <c r="T14" s="31">
        <v>11</v>
      </c>
      <c r="U14" s="48">
        <f>IF(AND(T14="",R14=""),"",IF(R14&lt;T14,"１","0")+IF(R15&lt;T15,"１","0")+IF(R16&lt;T16,"１","0"))</f>
        <v>0</v>
      </c>
      <c r="V14" s="62">
        <f>IF(AND(W14="",Y14=""),"",IF(W14&gt;Y14,"１","0")+IF(W15&gt;Y15,"１","0")+IF(W16&gt;Y16,"１","0"))</f>
        <v>2</v>
      </c>
      <c r="W14" s="33">
        <v>21</v>
      </c>
      <c r="X14" s="32" t="str">
        <f>IF(AND(W14="",Y14=""),"","―")</f>
        <v>―</v>
      </c>
      <c r="Y14" s="31">
        <v>15</v>
      </c>
      <c r="Z14" s="48">
        <f>IF(AND(Y14="",W14=""),"",IF(W14&lt;Y14,"１","0")+IF(W15&lt;Y15,"１","0")+IF(W16&lt;Y16,"１","0"))</f>
        <v>0</v>
      </c>
      <c r="AA14" s="20">
        <f>COUNTIF(B17:Z17,"○")</f>
        <v>2</v>
      </c>
      <c r="AB14" s="19" t="s">
        <v>9</v>
      </c>
      <c r="AC14" s="19">
        <f>COUNTIF(B17:Z17,"×")</f>
        <v>2</v>
      </c>
      <c r="AD14" s="19" t="s">
        <v>8</v>
      </c>
      <c r="AE14" s="69">
        <f>IF(AND(AA14=0,AC14=0),"",AH8)</f>
        <v>3</v>
      </c>
      <c r="AF14" s="8"/>
    </row>
    <row r="15" spans="1:43" ht="17.25" customHeight="1">
      <c r="A15" s="52"/>
      <c r="B15" s="71"/>
      <c r="C15" s="18">
        <f>IF(O7="","",O7)</f>
        <v>2</v>
      </c>
      <c r="D15" s="17" t="str">
        <f>IF(AND(C15="",E15=""),"","―")</f>
        <v>―</v>
      </c>
      <c r="E15" s="16">
        <f>IF(M7="","",M7)</f>
        <v>21</v>
      </c>
      <c r="F15" s="74"/>
      <c r="G15" s="71"/>
      <c r="H15" s="18">
        <f>IF(O11="","",O11)</f>
        <v>4</v>
      </c>
      <c r="I15" s="17" t="str">
        <f>IF(AND(H15="",J15=""),"","―")</f>
        <v>―</v>
      </c>
      <c r="J15" s="16">
        <f>IF(M11="","",M11)</f>
        <v>21</v>
      </c>
      <c r="K15" s="74"/>
      <c r="L15" s="57"/>
      <c r="M15" s="58"/>
      <c r="N15" s="58"/>
      <c r="O15" s="58"/>
      <c r="P15" s="59"/>
      <c r="Q15" s="63"/>
      <c r="R15" s="30">
        <v>21</v>
      </c>
      <c r="S15" s="29" t="str">
        <f>IF(AND(R15="",T15=""),"","―")</f>
        <v>―</v>
      </c>
      <c r="T15" s="28">
        <v>19</v>
      </c>
      <c r="U15" s="49"/>
      <c r="V15" s="63"/>
      <c r="W15" s="30">
        <v>21</v>
      </c>
      <c r="X15" s="29" t="str">
        <f>IF(AND(W15="",Y15=""),"","―")</f>
        <v>―</v>
      </c>
      <c r="Y15" s="28">
        <v>9</v>
      </c>
      <c r="Z15" s="49"/>
      <c r="AA15" s="12" t="s">
        <v>7</v>
      </c>
      <c r="AB15" s="10">
        <f>IF(AND(AA14=0,AC14=0),"",IF(OR(B14="―",B14=""),"0",B14)+IF(OR(G14="―",G14=""),"0",G14)+IF(OR(L14="―",L14=""),"0",L14)+IF(OR(Q14="―",Q14=""),"0",Q14)+IF(OR(V14="―",V14=""),"0",V14))</f>
        <v>4</v>
      </c>
      <c r="AC15" s="11" t="s">
        <v>6</v>
      </c>
      <c r="AD15" s="10">
        <f>IF(AND(AA14=0,AC14=0),"",IF(OR(B14="―",B14=""),"0",F14)+IF(OR(G14="―",G14=""),"0",K14)+IF(OR(L14="―",L14=""),"0",P14)+IF(OR(Q14="―",Q14=""),"0",U14)+IF(OR(V14="―",V14=""),"0",Z14))</f>
        <v>4</v>
      </c>
      <c r="AE15" s="69"/>
      <c r="AF15" s="8"/>
      <c r="AG15" s="2">
        <f>IF(AD15=0,11,AB15/AD15)</f>
        <v>1</v>
      </c>
    </row>
    <row r="16" spans="1:43" ht="17.25" customHeight="1">
      <c r="A16" s="52"/>
      <c r="B16" s="72"/>
      <c r="C16" s="15" t="str">
        <f>IF(O8="","",O8)</f>
        <v/>
      </c>
      <c r="D16" s="14" t="str">
        <f>IF(AND(C16="",E16=""),"","―")</f>
        <v/>
      </c>
      <c r="E16" s="13" t="str">
        <f>IF(M8="","",M8)</f>
        <v/>
      </c>
      <c r="F16" s="75"/>
      <c r="G16" s="72"/>
      <c r="H16" s="15" t="str">
        <f>IF(O12="","",O12)</f>
        <v/>
      </c>
      <c r="I16" s="14" t="str">
        <f>IF(AND(H16="",J16=""),"","―")</f>
        <v/>
      </c>
      <c r="J16" s="13" t="str">
        <f>IF(M12="","",M12)</f>
        <v/>
      </c>
      <c r="K16" s="75"/>
      <c r="L16" s="57"/>
      <c r="M16" s="58"/>
      <c r="N16" s="58"/>
      <c r="O16" s="58"/>
      <c r="P16" s="59"/>
      <c r="Q16" s="64"/>
      <c r="R16" s="27"/>
      <c r="S16" s="26" t="str">
        <f>IF(AND(R16="",T16=""),"","―")</f>
        <v/>
      </c>
      <c r="T16" s="25"/>
      <c r="U16" s="50"/>
      <c r="V16" s="64"/>
      <c r="W16" s="27"/>
      <c r="X16" s="26" t="str">
        <f>IF(AND(W16="",Y16=""),"","―")</f>
        <v/>
      </c>
      <c r="Y16" s="25"/>
      <c r="Z16" s="50"/>
      <c r="AA16" s="12" t="s">
        <v>5</v>
      </c>
      <c r="AB16" s="10">
        <f>IF(AND(AA14=0,AC14=0),"",SUM(C14:C16)+SUM(H14:H16)+SUM(M14:M16)+SUM(R14:R16)+SUM(W14:W16))</f>
        <v>105</v>
      </c>
      <c r="AC16" s="11" t="s">
        <v>4</v>
      </c>
      <c r="AD16" s="10">
        <f>IF(AND(AA14=0,AC14=0),"",SUM(E14:E16)+SUM(J14:J16)+SUM(O14:O16)+SUM(T14:T16)+SUM(Y14:Y16))</f>
        <v>138</v>
      </c>
      <c r="AE16" s="69"/>
      <c r="AF16" s="8"/>
    </row>
    <row r="17" spans="1:33" s="2" customFormat="1" ht="17.25" customHeight="1">
      <c r="A17" s="53"/>
      <c r="B17" s="76" t="str">
        <f>IF(OR(B14=F14,C14="",E14="",C15="",E15=""),"",IF(B14&gt;F14,"○","×"))</f>
        <v>×</v>
      </c>
      <c r="C17" s="77"/>
      <c r="D17" s="77"/>
      <c r="E17" s="77"/>
      <c r="F17" s="76"/>
      <c r="G17" s="76" t="str">
        <f>IF(OR(G14=K14,H14="",J14="",H15="",J15=""),"",IF(G14&gt;K14,"○","×"))</f>
        <v>×</v>
      </c>
      <c r="H17" s="77"/>
      <c r="I17" s="77"/>
      <c r="J17" s="77"/>
      <c r="K17" s="76"/>
      <c r="L17" s="60"/>
      <c r="M17" s="78"/>
      <c r="N17" s="78"/>
      <c r="O17" s="78"/>
      <c r="P17" s="61"/>
      <c r="Q17" s="65" t="str">
        <f>IF(OR(Q14=U14,R14="",T14="",R15="",T15=""),"",IF(Q14&gt;U14,"○","×"))</f>
        <v>○</v>
      </c>
      <c r="R17" s="66"/>
      <c r="S17" s="66"/>
      <c r="T17" s="66"/>
      <c r="U17" s="65"/>
      <c r="V17" s="65" t="str">
        <f>IF(OR(V14=Z14,W14="",Y14="",W15="",Y15=""),"",IF(V14&gt;Z14,"○","×"))</f>
        <v>○</v>
      </c>
      <c r="W17" s="66"/>
      <c r="X17" s="66"/>
      <c r="Y17" s="66"/>
      <c r="Z17" s="65"/>
      <c r="AA17" s="67" t="s">
        <v>3</v>
      </c>
      <c r="AB17" s="68"/>
      <c r="AC17" s="24">
        <f>IF(AND(AB16="",AD16=""),"",AB16/AD16)</f>
        <v>0.76086956521739135</v>
      </c>
      <c r="AD17" s="24"/>
      <c r="AE17" s="69"/>
      <c r="AF17" s="8"/>
    </row>
    <row r="18" spans="1:33" s="2" customFormat="1" ht="17.25" customHeight="1">
      <c r="A18" s="51" t="s">
        <v>67</v>
      </c>
      <c r="B18" s="70">
        <f>IF(AND(C18="",E18=""),"",IF(C18&gt;E18,"１","0")+IF(C19&gt;E19,"１","0")+IF(C20&gt;E20,"１","0"))</f>
        <v>0</v>
      </c>
      <c r="C18" s="23">
        <f>IF(T6="","",T6)</f>
        <v>9</v>
      </c>
      <c r="D18" s="22" t="str">
        <f>IF(AND(C18="",E18=""),"","―")</f>
        <v>―</v>
      </c>
      <c r="E18" s="21">
        <f>IF(R6="","",R6)</f>
        <v>21</v>
      </c>
      <c r="F18" s="73">
        <f>IF(AND(E18="",C18=""),"",IF(C18&lt;E18,"１","0")+IF(C19&lt;E19,"１","0")+IF(C20&lt;E20,"１","0"))</f>
        <v>2</v>
      </c>
      <c r="G18" s="70">
        <f>IF(AND(H18="",J18=""),"",IF(H18&gt;J18,"１","0")+IF(H19&gt;J19,"１","0")+IF(H20&gt;J20,"１","0"))</f>
        <v>0</v>
      </c>
      <c r="H18" s="23">
        <f>IF(T10="","",T10)</f>
        <v>14</v>
      </c>
      <c r="I18" s="22" t="str">
        <f>IF(AND(H18="",J18=""),"","―")</f>
        <v>―</v>
      </c>
      <c r="J18" s="21">
        <f>IF(R10="","",R10)</f>
        <v>21</v>
      </c>
      <c r="K18" s="73">
        <f>IF(AND(J18="",H18=""),"",IF(H18&lt;J18,"１","0")+IF(H19&lt;J19,"１","0")+IF(H20&lt;J20,"１","0"))</f>
        <v>2</v>
      </c>
      <c r="L18" s="70">
        <f>IF(AND(M18="",O18=""),"",IF(M18&gt;O18,"１","0")+IF(M19&gt;O19,"１","0")+IF(M20&gt;O20,"１","0"))</f>
        <v>0</v>
      </c>
      <c r="M18" s="23">
        <f>IF(T14="","",T14)</f>
        <v>11</v>
      </c>
      <c r="N18" s="22" t="str">
        <f>IF(AND(M18="",O18=""),"","―")</f>
        <v>―</v>
      </c>
      <c r="O18" s="21">
        <f>IF(R14="","",R14)</f>
        <v>21</v>
      </c>
      <c r="P18" s="73">
        <f>IF(AND(O18="",M18=""),"",IF(M18&lt;O18,"１","0")+IF(M19&lt;O19,"１","0")+IF(M20&lt;O20,"１","0"))</f>
        <v>2</v>
      </c>
      <c r="Q18" s="54"/>
      <c r="R18" s="55"/>
      <c r="S18" s="55"/>
      <c r="T18" s="55"/>
      <c r="U18" s="56"/>
      <c r="V18" s="62">
        <f>IF(AND(W18="",Y18=""),"",IF(W18&gt;Y18,"１","0")+IF(W19&gt;Y19,"１","0")+IF(W20&gt;Y20,"１","0"))</f>
        <v>2</v>
      </c>
      <c r="W18" s="33">
        <v>21</v>
      </c>
      <c r="X18" s="32" t="str">
        <f>IF(AND(W18="",Y18=""),"","―")</f>
        <v>―</v>
      </c>
      <c r="Y18" s="31">
        <v>17</v>
      </c>
      <c r="Z18" s="48">
        <f>IF(AND(Y18="",W18=""),"",IF(W18&lt;Y18,"１","0")+IF(W19&lt;Y19,"１","0")+IF(W20&lt;Y20,"１","0"))</f>
        <v>0</v>
      </c>
      <c r="AA18" s="20">
        <f>COUNTIF(B21:Z21,"○")</f>
        <v>1</v>
      </c>
      <c r="AB18" s="19" t="s">
        <v>9</v>
      </c>
      <c r="AC18" s="19">
        <f>COUNTIF(B21:Z21,"×")</f>
        <v>3</v>
      </c>
      <c r="AD18" s="19" t="s">
        <v>8</v>
      </c>
      <c r="AE18" s="69">
        <f>IF(AND(AA18=0,AC18=0),"",AH9)</f>
        <v>4</v>
      </c>
      <c r="AF18" s="8"/>
    </row>
    <row r="19" spans="1:33" s="2" customFormat="1" ht="17.25" customHeight="1">
      <c r="A19" s="52"/>
      <c r="B19" s="71"/>
      <c r="C19" s="18">
        <f>IF(T7="","",T7)</f>
        <v>7</v>
      </c>
      <c r="D19" s="17" t="str">
        <f>IF(AND(C19="",E19=""),"","―")</f>
        <v>―</v>
      </c>
      <c r="E19" s="16">
        <f>IF(R7="","",R7)</f>
        <v>21</v>
      </c>
      <c r="F19" s="74"/>
      <c r="G19" s="71"/>
      <c r="H19" s="18">
        <f>IF(T11="","",T11)</f>
        <v>4</v>
      </c>
      <c r="I19" s="17" t="str">
        <f>IF(AND(H19="",J19=""),"","―")</f>
        <v>―</v>
      </c>
      <c r="J19" s="16">
        <f>IF(R11="","",R11)</f>
        <v>21</v>
      </c>
      <c r="K19" s="74"/>
      <c r="L19" s="71"/>
      <c r="M19" s="18">
        <f>IF(T15="","",T15)</f>
        <v>19</v>
      </c>
      <c r="N19" s="17" t="str">
        <f>IF(AND(M19="",O19=""),"","―")</f>
        <v>―</v>
      </c>
      <c r="O19" s="16">
        <f>IF(R15="","",R15)</f>
        <v>21</v>
      </c>
      <c r="P19" s="74"/>
      <c r="Q19" s="57"/>
      <c r="R19" s="58"/>
      <c r="S19" s="58"/>
      <c r="T19" s="58"/>
      <c r="U19" s="59"/>
      <c r="V19" s="63"/>
      <c r="W19" s="30">
        <v>21</v>
      </c>
      <c r="X19" s="29" t="str">
        <f>IF(AND(W19="",Y19=""),"","―")</f>
        <v>―</v>
      </c>
      <c r="Y19" s="28">
        <v>15</v>
      </c>
      <c r="Z19" s="49"/>
      <c r="AA19" s="12" t="s">
        <v>7</v>
      </c>
      <c r="AB19" s="10">
        <f>IF(AND(AA18=0,AC18=0),"",IF(OR(B18="―",B18=""),"0",B18)+IF(OR(G18="―",G18=""),"0",G18)+IF(OR(L18="―",L18=""),"0",L18)+IF(OR(Q18="―",Q18=""),"0",Q18)+IF(OR(V18="―",V18=""),"0",V18))</f>
        <v>2</v>
      </c>
      <c r="AC19" s="11" t="s">
        <v>6</v>
      </c>
      <c r="AD19" s="10">
        <f>IF(AND(AA18=0,AC18=0),"",IF(OR(B18="―",B18=""),"0",F18)+IF(OR(G18="―",G18=""),"0",K18)+IF(OR(L18="―",L18=""),"0",P18)+IF(OR(Q18="―",Q18=""),"0",U18)+IF(OR(V18="―",V18=""),"0",Z18))</f>
        <v>6</v>
      </c>
      <c r="AE19" s="69"/>
      <c r="AF19" s="8"/>
      <c r="AG19" s="2">
        <f>IF(AD19=0,11,AB19/AD19)</f>
        <v>0.33333333333333331</v>
      </c>
    </row>
    <row r="20" spans="1:33" s="2" customFormat="1" ht="17.25" customHeight="1">
      <c r="A20" s="52"/>
      <c r="B20" s="72"/>
      <c r="C20" s="15" t="str">
        <f>IF(T8="","",T8)</f>
        <v/>
      </c>
      <c r="D20" s="14" t="str">
        <f>IF(AND(C20="",E20=""),"","―")</f>
        <v/>
      </c>
      <c r="E20" s="13" t="str">
        <f>IF(R8="","",R8)</f>
        <v/>
      </c>
      <c r="F20" s="75"/>
      <c r="G20" s="72"/>
      <c r="H20" s="15" t="str">
        <f>IF(T12="","",T12)</f>
        <v/>
      </c>
      <c r="I20" s="14" t="str">
        <f>IF(AND(H20="",J20=""),"","―")</f>
        <v/>
      </c>
      <c r="J20" s="13" t="str">
        <f>IF(R12="","",R12)</f>
        <v/>
      </c>
      <c r="K20" s="75"/>
      <c r="L20" s="72"/>
      <c r="M20" s="15" t="str">
        <f>IF(T16="","",T16)</f>
        <v/>
      </c>
      <c r="N20" s="14" t="str">
        <f>IF(AND(M20="",O20=""),"","―")</f>
        <v/>
      </c>
      <c r="O20" s="13" t="str">
        <f>IF(R16="","",R16)</f>
        <v/>
      </c>
      <c r="P20" s="75"/>
      <c r="Q20" s="57"/>
      <c r="R20" s="58"/>
      <c r="S20" s="58"/>
      <c r="T20" s="58"/>
      <c r="U20" s="59"/>
      <c r="V20" s="64"/>
      <c r="W20" s="27"/>
      <c r="X20" s="26" t="str">
        <f>IF(AND(W20="",Y20=""),"","―")</f>
        <v/>
      </c>
      <c r="Y20" s="25"/>
      <c r="Z20" s="50"/>
      <c r="AA20" s="12" t="s">
        <v>5</v>
      </c>
      <c r="AB20" s="10">
        <f>IF(AND(AA18=0,AC18=0),"",SUM(C18:C20)+SUM(H18:H20)+SUM(M18:M20)+SUM(R18:R20)+SUM(W18:W20))</f>
        <v>106</v>
      </c>
      <c r="AC20" s="11" t="s">
        <v>4</v>
      </c>
      <c r="AD20" s="10">
        <f>IF(AND(AA18=0,AC18=0),"",SUM(E18:E20)+SUM(J18:J20)+SUM(O18:O20)+SUM(T18:T20)+SUM(Y18:Y20))</f>
        <v>158</v>
      </c>
      <c r="AE20" s="69"/>
      <c r="AF20" s="8"/>
    </row>
    <row r="21" spans="1:33" s="2" customFormat="1" ht="17.25" customHeight="1">
      <c r="A21" s="53"/>
      <c r="B21" s="76" t="str">
        <f>IF(OR(B18=F18,C18="",E18="",C19="",E19=""),"",IF(B18&gt;F18,"○","×"))</f>
        <v>×</v>
      </c>
      <c r="C21" s="77"/>
      <c r="D21" s="77"/>
      <c r="E21" s="77"/>
      <c r="F21" s="76"/>
      <c r="G21" s="76" t="str">
        <f>IF(OR(G18=K18,H18="",J18="",H19="",J19=""),"",IF(G18&gt;K18,"○","×"))</f>
        <v>×</v>
      </c>
      <c r="H21" s="77"/>
      <c r="I21" s="77"/>
      <c r="J21" s="77"/>
      <c r="K21" s="76"/>
      <c r="L21" s="76" t="str">
        <f>IF(OR(L18=P18,M18="",O18="",M19="",O19=""),"",IF(L18&gt;P18,"○","×"))</f>
        <v>×</v>
      </c>
      <c r="M21" s="77"/>
      <c r="N21" s="77"/>
      <c r="O21" s="77"/>
      <c r="P21" s="76"/>
      <c r="Q21" s="60"/>
      <c r="R21" s="58"/>
      <c r="S21" s="58"/>
      <c r="T21" s="58"/>
      <c r="U21" s="61"/>
      <c r="V21" s="65" t="str">
        <f>IF(OR(V18=Z18,W18="",Y18="",W19="",Y19=""),"",IF(V18&gt;Z18,"○","×"))</f>
        <v>○</v>
      </c>
      <c r="W21" s="66"/>
      <c r="X21" s="66"/>
      <c r="Y21" s="66"/>
      <c r="Z21" s="65"/>
      <c r="AA21" s="67" t="s">
        <v>3</v>
      </c>
      <c r="AB21" s="68"/>
      <c r="AC21" s="24">
        <f>IF(AND(AB20="",AD20=""),"",AB20/AD20)</f>
        <v>0.67088607594936711</v>
      </c>
      <c r="AD21" s="24"/>
      <c r="AE21" s="69"/>
      <c r="AF21" s="8"/>
    </row>
    <row r="22" spans="1:33" s="2" customFormat="1" ht="17.25" customHeight="1">
      <c r="A22" s="51" t="s">
        <v>68</v>
      </c>
      <c r="B22" s="70">
        <f>IF(AND(C22="",E22=""),"",IF(C22&gt;E22,"１","0")+IF(C23&gt;E23,"１","0")+IF(C24&gt;E24,"１","0"))</f>
        <v>0</v>
      </c>
      <c r="C22" s="23">
        <f>IF(Y6="","",Y6)</f>
        <v>2</v>
      </c>
      <c r="D22" s="22" t="str">
        <f>IF(AND(C22="",E22=""),"","―")</f>
        <v>―</v>
      </c>
      <c r="E22" s="21">
        <f>IF(W6="","",W6)</f>
        <v>21</v>
      </c>
      <c r="F22" s="73">
        <f>IF(AND(E22="",C22=""),"",IF(C22&lt;E22,"１","0")+IF(C23&lt;E23,"１","0")+IF(C24&lt;E24,"１","0"))</f>
        <v>2</v>
      </c>
      <c r="G22" s="70">
        <f>IF(AND(H22="",J22=""),"",IF(H22&gt;J22,"１","0")+IF(H23&gt;J23,"１","0")+IF(H24&gt;J24,"１","0"))</f>
        <v>0</v>
      </c>
      <c r="H22" s="23">
        <f>IF(Y10="","",Y10)</f>
        <v>5</v>
      </c>
      <c r="I22" s="22" t="str">
        <f>IF(AND(H22="",J22=""),"","―")</f>
        <v>―</v>
      </c>
      <c r="J22" s="21">
        <f>IF(W10="","",W10)</f>
        <v>21</v>
      </c>
      <c r="K22" s="73">
        <f>IF(AND(J22="",H22=""),"",IF(H22&lt;J22,"１","0")+IF(H23&lt;J23,"１","0")+IF(H24&lt;J24,"１","0"))</f>
        <v>2</v>
      </c>
      <c r="L22" s="70">
        <f>IF(AND(M22="",O22=""),"",IF(M22&gt;O22,"１","0")+IF(M23&gt;O23,"１","0")+IF(M24&gt;O24,"１","0"))</f>
        <v>0</v>
      </c>
      <c r="M22" s="23">
        <f>IF(Y14="","",Y14)</f>
        <v>15</v>
      </c>
      <c r="N22" s="22" t="str">
        <f>IF(AND(M22="",O22=""),"","―")</f>
        <v>―</v>
      </c>
      <c r="O22" s="21">
        <f>IF(W14="","",W14)</f>
        <v>21</v>
      </c>
      <c r="P22" s="73">
        <f>IF(AND(O22="",M22=""),"",IF(M22&lt;O22,"１","0")+IF(M23&lt;O23,"１","0")+IF(M24&lt;O24,"１","0"))</f>
        <v>2</v>
      </c>
      <c r="Q22" s="70">
        <f>IF(AND(R22="",T22=""),"",IF(R22&gt;T22,"１","0")+IF(R23&gt;T23,"１","0")+IF(R24&gt;T24,"１","0"))</f>
        <v>0</v>
      </c>
      <c r="R22" s="23">
        <f>IF(Y18="","",Y18)</f>
        <v>17</v>
      </c>
      <c r="S22" s="22" t="str">
        <f>IF(AND(R22="",T22=""),"","―")</f>
        <v>―</v>
      </c>
      <c r="T22" s="21">
        <f>IF(W18="","",W18)</f>
        <v>21</v>
      </c>
      <c r="U22" s="73">
        <f>IF(AND(T22="",R22=""),"",IF(R22&lt;T22,"１","0")+IF(R23&lt;T23,"１","0")+IF(R24&lt;T24,"１","0"))</f>
        <v>2</v>
      </c>
      <c r="V22" s="54"/>
      <c r="W22" s="55"/>
      <c r="X22" s="55"/>
      <c r="Y22" s="55"/>
      <c r="Z22" s="56"/>
      <c r="AA22" s="20">
        <f>COUNTIF(B25:Z25,"○")</f>
        <v>0</v>
      </c>
      <c r="AB22" s="19" t="s">
        <v>9</v>
      </c>
      <c r="AC22" s="19">
        <f>COUNTIF(B25:Z25,"×")</f>
        <v>4</v>
      </c>
      <c r="AD22" s="19" t="s">
        <v>8</v>
      </c>
      <c r="AE22" s="69">
        <f>IF(AND(AA22=0,AC22=0),"",AH10)</f>
        <v>5</v>
      </c>
      <c r="AF22" s="8"/>
    </row>
    <row r="23" spans="1:33" s="2" customFormat="1" ht="17.25" customHeight="1">
      <c r="A23" s="52"/>
      <c r="B23" s="71"/>
      <c r="C23" s="18">
        <f>IF(Y7="","",Y7)</f>
        <v>8</v>
      </c>
      <c r="D23" s="17" t="str">
        <f>IF(AND(C23="",E23=""),"","―")</f>
        <v>―</v>
      </c>
      <c r="E23" s="16">
        <f>IF(W7="","",W7)</f>
        <v>21</v>
      </c>
      <c r="F23" s="74"/>
      <c r="G23" s="71"/>
      <c r="H23" s="18">
        <f>IF(Y11="","",Y11)</f>
        <v>4</v>
      </c>
      <c r="I23" s="17" t="str">
        <f>IF(AND(H23="",J23=""),"","―")</f>
        <v>―</v>
      </c>
      <c r="J23" s="16">
        <f>IF(W11="","",W11)</f>
        <v>21</v>
      </c>
      <c r="K23" s="74"/>
      <c r="L23" s="71"/>
      <c r="M23" s="18">
        <f>IF(Y15="","",Y15)</f>
        <v>9</v>
      </c>
      <c r="N23" s="17" t="str">
        <f>IF(AND(M23="",O23=""),"","―")</f>
        <v>―</v>
      </c>
      <c r="O23" s="16">
        <f>IF(W15="","",W15)</f>
        <v>21</v>
      </c>
      <c r="P23" s="74"/>
      <c r="Q23" s="71"/>
      <c r="R23" s="18">
        <f>IF(Y19="","",Y19)</f>
        <v>15</v>
      </c>
      <c r="S23" s="17" t="str">
        <f>IF(AND(R23="",T23=""),"","―")</f>
        <v>―</v>
      </c>
      <c r="T23" s="16">
        <f>IF(W19="","",W19)</f>
        <v>21</v>
      </c>
      <c r="U23" s="74"/>
      <c r="V23" s="57"/>
      <c r="W23" s="58"/>
      <c r="X23" s="58"/>
      <c r="Y23" s="58"/>
      <c r="Z23" s="59"/>
      <c r="AA23" s="12" t="s">
        <v>7</v>
      </c>
      <c r="AB23" s="10">
        <f>IF(AND(AA22=0,AC22=0),"",IF(OR(B22="―",B22=""),"0",B22)+IF(OR(G22="―",G22=""),"0",G22)+IF(OR(L22="―",L22=""),"0",L22)+IF(OR(Q22="―",Q22=""),"0",Q22)+IF(OR(V22="―",V22=""),"0",V22))</f>
        <v>0</v>
      </c>
      <c r="AC23" s="11" t="s">
        <v>6</v>
      </c>
      <c r="AD23" s="10">
        <f>IF(AND(AA22=0,AC22=0),"",IF(OR(B22="―",B22=""),"0",F22)+IF(OR(G22="―",G22=""),"0",K22)+IF(OR(L22="―",L22=""),"0",P22)+IF(OR(Q22="―",Q22=""),"0",U22)+IF(OR(V22="―",V22=""),"0",Z22))</f>
        <v>8</v>
      </c>
      <c r="AE23" s="69"/>
      <c r="AF23" s="8"/>
      <c r="AG23" s="2">
        <f>IF(AD23=0,11,AB23/AD23)</f>
        <v>0</v>
      </c>
    </row>
    <row r="24" spans="1:33" s="2" customFormat="1" ht="17.25" customHeight="1">
      <c r="A24" s="52"/>
      <c r="B24" s="72"/>
      <c r="C24" s="15" t="str">
        <f>IF(Y8="","",Y8)</f>
        <v/>
      </c>
      <c r="D24" s="14" t="str">
        <f>IF(AND(C24="",E24=""),"","―")</f>
        <v/>
      </c>
      <c r="E24" s="13" t="str">
        <f>IF(W8="","",W8)</f>
        <v/>
      </c>
      <c r="F24" s="75"/>
      <c r="G24" s="72"/>
      <c r="H24" s="15" t="str">
        <f>IF(Y12="","",Y12)</f>
        <v/>
      </c>
      <c r="I24" s="14" t="str">
        <f>IF(AND(H24="",J24=""),"","―")</f>
        <v/>
      </c>
      <c r="J24" s="13" t="str">
        <f>IF(W12="","",W12)</f>
        <v/>
      </c>
      <c r="K24" s="75"/>
      <c r="L24" s="72"/>
      <c r="M24" s="15" t="str">
        <f>IF(Y16="","",Y16)</f>
        <v/>
      </c>
      <c r="N24" s="14" t="str">
        <f>IF(AND(M24="",O24=""),"","―")</f>
        <v/>
      </c>
      <c r="O24" s="13" t="str">
        <f>IF(W16="","",W16)</f>
        <v/>
      </c>
      <c r="P24" s="75"/>
      <c r="Q24" s="72"/>
      <c r="R24" s="15" t="str">
        <f>IF(Y20="","",Y20)</f>
        <v/>
      </c>
      <c r="S24" s="14" t="str">
        <f>IF(AND(R24="",T24=""),"","―")</f>
        <v/>
      </c>
      <c r="T24" s="13" t="str">
        <f>IF(W20="","",W20)</f>
        <v/>
      </c>
      <c r="U24" s="75"/>
      <c r="V24" s="57"/>
      <c r="W24" s="58"/>
      <c r="X24" s="58"/>
      <c r="Y24" s="58"/>
      <c r="Z24" s="59"/>
      <c r="AA24" s="12" t="s">
        <v>5</v>
      </c>
      <c r="AB24" s="10">
        <f>IF(AND(AA22=0,AC22=0),"",SUM(C22:C24)+SUM(H22:H24)+SUM(M22:M24)+SUM(R22:R24)+SUM(W22:W24))</f>
        <v>75</v>
      </c>
      <c r="AC24" s="11" t="s">
        <v>4</v>
      </c>
      <c r="AD24" s="10">
        <f>IF(AND(AA22=0,AC22=0),"",SUM(E22:E24)+SUM(J22:J24)+SUM(O22:O24)+SUM(T22:T24)+SUM(Y22:Y24))</f>
        <v>168</v>
      </c>
      <c r="AE24" s="69"/>
      <c r="AF24" s="8"/>
    </row>
    <row r="25" spans="1:33" s="2" customFormat="1" ht="17.25" customHeight="1" thickBot="1">
      <c r="A25" s="79"/>
      <c r="B25" s="80" t="str">
        <f>IF(OR(B22=F22,C22="",E22="",C23="",E23=""),"",IF(B22&gt;F22,"○","×"))</f>
        <v>×</v>
      </c>
      <c r="C25" s="81"/>
      <c r="D25" s="81"/>
      <c r="E25" s="81"/>
      <c r="F25" s="80"/>
      <c r="G25" s="80" t="str">
        <f>IF(OR(G22=K22,H22="",J22="",H23="",J23=""),"",IF(G22&gt;K22,"○","×"))</f>
        <v>×</v>
      </c>
      <c r="H25" s="81"/>
      <c r="I25" s="81"/>
      <c r="J25" s="81"/>
      <c r="K25" s="80"/>
      <c r="L25" s="80" t="str">
        <f>IF(OR(L22=P22,M22="",O22="",M23="",O23=""),"",IF(L22&gt;P22,"○","×"))</f>
        <v>×</v>
      </c>
      <c r="M25" s="81"/>
      <c r="N25" s="81"/>
      <c r="O25" s="81"/>
      <c r="P25" s="80"/>
      <c r="Q25" s="80" t="str">
        <f>IF(OR(Q22=U22,R22="",T22="",R23="",T23=""),"",IF(Q22&gt;U22,"○","×"))</f>
        <v>×</v>
      </c>
      <c r="R25" s="81"/>
      <c r="S25" s="81"/>
      <c r="T25" s="81"/>
      <c r="U25" s="80"/>
      <c r="V25" s="85"/>
      <c r="W25" s="86"/>
      <c r="X25" s="86"/>
      <c r="Y25" s="86"/>
      <c r="Z25" s="87"/>
      <c r="AA25" s="83" t="s">
        <v>3</v>
      </c>
      <c r="AB25" s="84"/>
      <c r="AC25" s="9">
        <f>IF(AND(AB24="",AD24=""),"",AB24/AD24)</f>
        <v>0.44642857142857145</v>
      </c>
      <c r="AD25" s="9"/>
      <c r="AE25" s="82"/>
      <c r="AF25" s="8"/>
    </row>
    <row r="26" spans="1:33" s="4" customFormat="1" ht="16.5" customHeight="1">
      <c r="A26" s="4" t="s">
        <v>2</v>
      </c>
      <c r="E26" s="7"/>
      <c r="F26" s="7"/>
      <c r="J26" s="7"/>
      <c r="K26" s="7"/>
      <c r="O26" s="7"/>
      <c r="P26" s="7"/>
      <c r="S26" s="7"/>
      <c r="T26" s="7"/>
      <c r="U26" s="5"/>
      <c r="V26" s="5"/>
      <c r="W26" s="5"/>
      <c r="X26" s="5"/>
    </row>
    <row r="27" spans="1:33" s="4" customFormat="1" ht="15.75" customHeight="1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</row>
    <row r="28" spans="1:33" s="2" customFormat="1" ht="13.5" customHeight="1">
      <c r="A28" s="1" t="s">
        <v>0</v>
      </c>
      <c r="B28" s="1"/>
      <c r="C28" s="1"/>
      <c r="D28" s="1"/>
      <c r="E28" s="3"/>
      <c r="F28" s="3"/>
      <c r="G28" s="1"/>
      <c r="H28" s="1"/>
      <c r="I28" s="1"/>
      <c r="J28" s="3"/>
      <c r="K28" s="3"/>
      <c r="L28" s="1"/>
      <c r="M28" s="1"/>
      <c r="N28" s="1"/>
      <c r="O28" s="3"/>
      <c r="P28" s="3"/>
      <c r="Q28" s="1"/>
      <c r="R28" s="1"/>
      <c r="S28" s="1"/>
      <c r="T28" s="3"/>
      <c r="U28" s="3"/>
      <c r="V28" s="1"/>
      <c r="W28" s="1"/>
      <c r="X28" s="1"/>
      <c r="Y28" s="3"/>
      <c r="Z28" s="3"/>
      <c r="AA28" s="1"/>
      <c r="AB28" s="1"/>
      <c r="AC28" s="3"/>
      <c r="AD28" s="3"/>
    </row>
  </sheetData>
  <mergeCells count="86">
    <mergeCell ref="AE22:AE25"/>
    <mergeCell ref="L25:P25"/>
    <mergeCell ref="Q25:U25"/>
    <mergeCell ref="AA25:AB25"/>
    <mergeCell ref="P22:P24"/>
    <mergeCell ref="Q22:Q24"/>
    <mergeCell ref="U22:U24"/>
    <mergeCell ref="V22:Z25"/>
    <mergeCell ref="L22:L24"/>
    <mergeCell ref="A22:A25"/>
    <mergeCell ref="B22:B24"/>
    <mergeCell ref="F22:F24"/>
    <mergeCell ref="G22:G24"/>
    <mergeCell ref="K22:K24"/>
    <mergeCell ref="B25:F25"/>
    <mergeCell ref="G25:K25"/>
    <mergeCell ref="P18:P20"/>
    <mergeCell ref="Q18:U21"/>
    <mergeCell ref="V18:V20"/>
    <mergeCell ref="Z18:Z20"/>
    <mergeCell ref="AE14:AE17"/>
    <mergeCell ref="AE18:AE21"/>
    <mergeCell ref="L21:P21"/>
    <mergeCell ref="V21:Z21"/>
    <mergeCell ref="AA21:AB21"/>
    <mergeCell ref="L18:L20"/>
    <mergeCell ref="A18:A21"/>
    <mergeCell ref="B18:B20"/>
    <mergeCell ref="F18:F20"/>
    <mergeCell ref="G18:G20"/>
    <mergeCell ref="K18:K20"/>
    <mergeCell ref="B21:F21"/>
    <mergeCell ref="G21:K21"/>
    <mergeCell ref="AE10:AE13"/>
    <mergeCell ref="A14:A17"/>
    <mergeCell ref="B14:B16"/>
    <mergeCell ref="F14:F16"/>
    <mergeCell ref="G14:G16"/>
    <mergeCell ref="K14:K16"/>
    <mergeCell ref="B17:F17"/>
    <mergeCell ref="G17:K17"/>
    <mergeCell ref="Q17:U17"/>
    <mergeCell ref="V17:Z17"/>
    <mergeCell ref="AA17:AB17"/>
    <mergeCell ref="L14:P17"/>
    <mergeCell ref="Q14:Q16"/>
    <mergeCell ref="U14:U16"/>
    <mergeCell ref="V14:V16"/>
    <mergeCell ref="Z14:Z16"/>
    <mergeCell ref="AE6:AE9"/>
    <mergeCell ref="A10:A13"/>
    <mergeCell ref="B10:B12"/>
    <mergeCell ref="F10:F12"/>
    <mergeCell ref="G10:K13"/>
    <mergeCell ref="L10:L12"/>
    <mergeCell ref="B13:F13"/>
    <mergeCell ref="L13:P13"/>
    <mergeCell ref="P10:P12"/>
    <mergeCell ref="Q13:U13"/>
    <mergeCell ref="V13:Z13"/>
    <mergeCell ref="AA13:AB13"/>
    <mergeCell ref="Q10:Q12"/>
    <mergeCell ref="U10:U12"/>
    <mergeCell ref="V10:V12"/>
    <mergeCell ref="Z10:Z12"/>
    <mergeCell ref="Q9:U9"/>
    <mergeCell ref="V9:Z9"/>
    <mergeCell ref="AA9:AB9"/>
    <mergeCell ref="Q6:Q8"/>
    <mergeCell ref="U6:U8"/>
    <mergeCell ref="V6:V8"/>
    <mergeCell ref="Z6:Z8"/>
    <mergeCell ref="P6:P8"/>
    <mergeCell ref="A6:A9"/>
    <mergeCell ref="B6:F9"/>
    <mergeCell ref="G6:G8"/>
    <mergeCell ref="K6:K8"/>
    <mergeCell ref="L6:L8"/>
    <mergeCell ref="G9:K9"/>
    <mergeCell ref="L9:P9"/>
    <mergeCell ref="AA5:AD5"/>
    <mergeCell ref="B5:F5"/>
    <mergeCell ref="G5:K5"/>
    <mergeCell ref="L5:P5"/>
    <mergeCell ref="Q5:U5"/>
    <mergeCell ref="V5:Z5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scale="93" orientation="landscape" horizontalDpi="4294967293" r:id="rId1"/>
  <headerFooter alignWithMargins="0">
    <oddHeader>&amp;L
&amp;C&amp;"ＭＳ Ｐゴシック,太字"&amp;24第5回トキめき新潟国体記念小学生バレーボール三島大会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zoomScale="80" zoomScaleNormal="80" zoomScaleSheetLayoutView="100" workbookViewId="0">
      <selection activeCell="V22" sqref="V22:Z25"/>
    </sheetView>
  </sheetViews>
  <sheetFormatPr defaultRowHeight="13.5"/>
  <cols>
    <col min="1" max="1" width="14.625" style="1" customWidth="1"/>
    <col min="2" max="4" width="3.125" style="1" customWidth="1"/>
    <col min="5" max="6" width="3.125" style="3" customWidth="1"/>
    <col min="7" max="8" width="3.125" style="1" customWidth="1"/>
    <col min="9" max="9" width="3.25" style="1" customWidth="1"/>
    <col min="10" max="11" width="3.125" style="3" customWidth="1"/>
    <col min="12" max="14" width="3.125" style="1" customWidth="1"/>
    <col min="15" max="16" width="3.125" style="3" customWidth="1"/>
    <col min="17" max="19" width="3.125" style="1" customWidth="1"/>
    <col min="20" max="21" width="3.125" style="3" customWidth="1"/>
    <col min="22" max="24" width="3.125" style="1" customWidth="1"/>
    <col min="25" max="26" width="3.125" style="3" customWidth="1"/>
    <col min="27" max="27" width="7.875" style="1" customWidth="1"/>
    <col min="28" max="28" width="4.125" style="1" customWidth="1"/>
    <col min="29" max="29" width="7.875" style="3" customWidth="1"/>
    <col min="30" max="30" width="4.125" style="3" customWidth="1"/>
    <col min="31" max="31" width="5.875" style="2" customWidth="1"/>
    <col min="32" max="32" width="21.125" style="2" customWidth="1"/>
    <col min="33" max="40" width="16.375" style="2" hidden="1" customWidth="1"/>
    <col min="41" max="41" width="7.25" style="1" customWidth="1"/>
    <col min="42" max="42" width="8.125" style="1" customWidth="1"/>
    <col min="43" max="57" width="21.125" style="1" customWidth="1"/>
    <col min="58" max="16384" width="9" style="1"/>
  </cols>
  <sheetData>
    <row r="1" spans="1:43">
      <c r="AA1" s="1" t="s">
        <v>21</v>
      </c>
    </row>
    <row r="2" spans="1:43">
      <c r="AA2" s="1" t="s">
        <v>19</v>
      </c>
    </row>
    <row r="4" spans="1:43" ht="36" customHeight="1" thickBot="1">
      <c r="A4" s="41" t="s">
        <v>22</v>
      </c>
      <c r="B4" s="38"/>
      <c r="C4" s="38"/>
      <c r="D4" s="38"/>
      <c r="E4" s="38"/>
      <c r="F4" s="38"/>
      <c r="G4" s="38"/>
      <c r="H4" s="38"/>
      <c r="I4" s="40" t="s">
        <v>18</v>
      </c>
      <c r="J4" s="39" t="s">
        <v>17</v>
      </c>
      <c r="K4" s="38"/>
      <c r="L4" s="40" t="s">
        <v>18</v>
      </c>
      <c r="M4" s="39" t="s">
        <v>17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O4" s="2"/>
    </row>
    <row r="5" spans="1:43" ht="17.25" customHeight="1">
      <c r="A5" s="37"/>
      <c r="B5" s="44" t="str">
        <f>IF(A6="","",A6)</f>
        <v>塩田</v>
      </c>
      <c r="C5" s="45"/>
      <c r="D5" s="45"/>
      <c r="E5" s="45"/>
      <c r="F5" s="46"/>
      <c r="G5" s="44" t="str">
        <f>IF(A10="","",A10)</f>
        <v>豊田</v>
      </c>
      <c r="H5" s="47"/>
      <c r="I5" s="47"/>
      <c r="J5" s="47"/>
      <c r="K5" s="46"/>
      <c r="L5" s="44" t="str">
        <f>IF(A14="","",A14)</f>
        <v>寺泊</v>
      </c>
      <c r="M5" s="45"/>
      <c r="N5" s="45"/>
      <c r="O5" s="45"/>
      <c r="P5" s="46"/>
      <c r="Q5" s="44" t="str">
        <f>IF(A18="","",A18)</f>
        <v>長岡北辰</v>
      </c>
      <c r="R5" s="45"/>
      <c r="S5" s="45"/>
      <c r="T5" s="45"/>
      <c r="U5" s="46"/>
      <c r="V5" s="44" t="str">
        <f>IF(A22="","",A22)</f>
        <v>長岡ＷＥＳＴ</v>
      </c>
      <c r="W5" s="45"/>
      <c r="X5" s="45"/>
      <c r="Y5" s="45"/>
      <c r="Z5" s="46"/>
      <c r="AA5" s="42" t="s">
        <v>16</v>
      </c>
      <c r="AB5" s="43"/>
      <c r="AC5" s="43"/>
      <c r="AD5" s="43"/>
      <c r="AE5" s="36" t="s">
        <v>15</v>
      </c>
      <c r="AF5" s="29"/>
      <c r="AH5" s="34"/>
      <c r="AI5" s="34" t="s">
        <v>14</v>
      </c>
      <c r="AJ5" s="34" t="s">
        <v>13</v>
      </c>
      <c r="AK5" s="34" t="s">
        <v>12</v>
      </c>
      <c r="AL5" s="34" t="s">
        <v>11</v>
      </c>
      <c r="AM5" s="34" t="s">
        <v>10</v>
      </c>
      <c r="AO5" s="2"/>
    </row>
    <row r="6" spans="1:43" ht="17.25" customHeight="1">
      <c r="A6" s="51" t="s">
        <v>59</v>
      </c>
      <c r="B6" s="54"/>
      <c r="C6" s="55"/>
      <c r="D6" s="55"/>
      <c r="E6" s="55"/>
      <c r="F6" s="56"/>
      <c r="G6" s="62">
        <f>IF(AND(H6="",J6=""),"",IF(H6&gt;J6,"１","0")+IF(H7&gt;J7,"１","0")+IF(H8&gt;J8,"１","0"))</f>
        <v>2</v>
      </c>
      <c r="H6" s="33">
        <v>21</v>
      </c>
      <c r="I6" s="32" t="str">
        <f>IF(AND(H6="",J6=""),"","―")</f>
        <v>―</v>
      </c>
      <c r="J6" s="31">
        <v>2</v>
      </c>
      <c r="K6" s="48">
        <f>IF(AND(J6="",H6=""),"",IF(H6&lt;J6,"１","0")+IF(H7&lt;J7,"１","0")+IF(H8&lt;J8,"１","0"))</f>
        <v>0</v>
      </c>
      <c r="L6" s="62">
        <f>IF(AND(M6="",O6=""),"",IF(M6&gt;O6,"１","0")+IF(M7&gt;O7,"１","0")+IF(M8&gt;O8,"１","0"))</f>
        <v>2</v>
      </c>
      <c r="M6" s="33">
        <v>21</v>
      </c>
      <c r="N6" s="32" t="str">
        <f>IF(AND(M6="",O6=""),"","―")</f>
        <v>―</v>
      </c>
      <c r="O6" s="31">
        <v>9</v>
      </c>
      <c r="P6" s="48">
        <f>IF(AND(O6="",M6=""),"",IF(M6&lt;O6,"１","0")+IF(M7&lt;O7,"１","0")+IF(M8&lt;O8,"１","0"))</f>
        <v>0</v>
      </c>
      <c r="Q6" s="62">
        <f>IF(AND(R6="",T6=""),"",IF(R6&gt;T6,"１","0")+IF(R7&gt;T7,"１","0")+IF(R8&gt;T8,"１","0"))</f>
        <v>2</v>
      </c>
      <c r="R6" s="33">
        <v>21</v>
      </c>
      <c r="S6" s="32" t="str">
        <f>IF(AND(R6="",T6=""),"","―")</f>
        <v>―</v>
      </c>
      <c r="T6" s="31">
        <v>0</v>
      </c>
      <c r="U6" s="48">
        <f>IF(AND(T6="",R6=""),"",IF(R6&lt;T6,"１","0")+IF(R7&lt;T7,"１","0")+IF(R8&lt;T8,"１","0"))</f>
        <v>0</v>
      </c>
      <c r="V6" s="62">
        <f>IF(AND(W6="",Y6=""),"",IF(W6&gt;Y6,"１","0")+IF(W7&gt;Y7,"１","0")+IF(W8&gt;Y8,"１","0"))</f>
        <v>2</v>
      </c>
      <c r="W6" s="33">
        <v>21</v>
      </c>
      <c r="X6" s="32" t="str">
        <f>IF(AND(W6="",Y6=""),"","―")</f>
        <v>―</v>
      </c>
      <c r="Y6" s="31">
        <v>4</v>
      </c>
      <c r="Z6" s="48">
        <f>IF(AND(Y6="",W6=""),"",IF(W6&lt;Y6,"１","0")+IF(W7&lt;Y7,"１","0")+IF(W8&lt;Y8,"１","0"))</f>
        <v>0</v>
      </c>
      <c r="AA6" s="20">
        <f>COUNTIF(B9:Z9,"○")</f>
        <v>4</v>
      </c>
      <c r="AB6" s="19" t="s">
        <v>9</v>
      </c>
      <c r="AC6" s="19">
        <f>COUNTIF(B9:Z9,"×")</f>
        <v>0</v>
      </c>
      <c r="AD6" s="19" t="s">
        <v>8</v>
      </c>
      <c r="AE6" s="69">
        <f>IF(AND(AA6=0,AC6=0),"",AH6)</f>
        <v>1</v>
      </c>
      <c r="AF6" s="8"/>
      <c r="AH6" s="34">
        <f>RANK(AM6,AM6:AM10)</f>
        <v>1</v>
      </c>
      <c r="AI6" s="34" t="str">
        <f>A6</f>
        <v>塩田</v>
      </c>
      <c r="AJ6" s="34">
        <f>AA6/(AA6+AC6)*10</f>
        <v>10</v>
      </c>
      <c r="AK6" s="34">
        <f>AG7</f>
        <v>11</v>
      </c>
      <c r="AL6" s="34">
        <f>AC9/100</f>
        <v>4.4210526315789478E-2</v>
      </c>
      <c r="AM6" s="34">
        <f>SUM(AJ6:AL6)</f>
        <v>21.044210526315791</v>
      </c>
      <c r="AP6" s="2">
        <f>AE6</f>
        <v>1</v>
      </c>
      <c r="AQ6" s="1" t="str">
        <f>A6</f>
        <v>塩田</v>
      </c>
    </row>
    <row r="7" spans="1:43" ht="17.25" customHeight="1">
      <c r="A7" s="52"/>
      <c r="B7" s="57"/>
      <c r="C7" s="58"/>
      <c r="D7" s="58"/>
      <c r="E7" s="58"/>
      <c r="F7" s="59"/>
      <c r="G7" s="63"/>
      <c r="H7" s="30">
        <v>21</v>
      </c>
      <c r="I7" s="29" t="str">
        <f>IF(AND(H7="",J7=""),"","―")</f>
        <v>―</v>
      </c>
      <c r="J7" s="28">
        <v>9</v>
      </c>
      <c r="K7" s="49"/>
      <c r="L7" s="63"/>
      <c r="M7" s="30">
        <v>21</v>
      </c>
      <c r="N7" s="29" t="str">
        <f>IF(AND(M7="",O7=""),"","―")</f>
        <v>―</v>
      </c>
      <c r="O7" s="28">
        <v>9</v>
      </c>
      <c r="P7" s="49"/>
      <c r="Q7" s="63"/>
      <c r="R7" s="30">
        <v>21</v>
      </c>
      <c r="S7" s="29" t="str">
        <f>IF(AND(R7="",T7=""),"","―")</f>
        <v>―</v>
      </c>
      <c r="T7" s="28">
        <v>2</v>
      </c>
      <c r="U7" s="49"/>
      <c r="V7" s="63"/>
      <c r="W7" s="30">
        <v>21</v>
      </c>
      <c r="X7" s="29" t="str">
        <f>IF(AND(W7="",Y7=""),"","―")</f>
        <v>―</v>
      </c>
      <c r="Y7" s="28">
        <v>3</v>
      </c>
      <c r="Z7" s="49"/>
      <c r="AA7" s="12" t="s">
        <v>7</v>
      </c>
      <c r="AB7" s="10">
        <f>IF(AND(AA6=0,AC6=0),"",IF(OR(B6="―",B6=""),"0",B6)+IF(OR(G6="―",G6=""),"0",G6)+IF(OR(L6="―",L6=""),"0",L6)+IF(OR(Q6="―",Q6=""),"0",Q6)+IF(OR(V6="―",V6=""),"0",V6))</f>
        <v>8</v>
      </c>
      <c r="AC7" s="11" t="s">
        <v>6</v>
      </c>
      <c r="AD7" s="10">
        <f>IF(AND(AA6=0,AC6=0),"",IF(OR(B6="―",B6=""),"0",F6)+IF(OR(G6="―",G6=""),"0",K6)+IF(OR(L6="―",L6=""),"0",P6)+IF(OR(Q6="―",Q6=""),"0",U6)+IF(OR(V6="―",V6=""),"0",Z6))</f>
        <v>0</v>
      </c>
      <c r="AE7" s="69"/>
      <c r="AF7" s="8"/>
      <c r="AG7" s="2">
        <f>IF(AD7=0,11,AB7/AD7)</f>
        <v>11</v>
      </c>
      <c r="AH7" s="34">
        <f>RANK(AM7,AM6:AM10)</f>
        <v>3</v>
      </c>
      <c r="AI7" s="34" t="str">
        <f>A10</f>
        <v>豊田</v>
      </c>
      <c r="AJ7" s="34">
        <f>AA10/(AA10+AC10)*10</f>
        <v>5</v>
      </c>
      <c r="AK7" s="34">
        <f>AG11</f>
        <v>1.25</v>
      </c>
      <c r="AL7" s="34">
        <f>AC13/100</f>
        <v>1.1721311475409836E-2</v>
      </c>
      <c r="AM7" s="34">
        <f>SUM(AJ7:AL7)</f>
        <v>6.2617213114754096</v>
      </c>
      <c r="AP7" s="2">
        <f>AE10</f>
        <v>3</v>
      </c>
      <c r="AQ7" s="2" t="str">
        <f>A10</f>
        <v>豊田</v>
      </c>
    </row>
    <row r="8" spans="1:43" ht="17.25" customHeight="1">
      <c r="A8" s="52"/>
      <c r="B8" s="57"/>
      <c r="C8" s="58"/>
      <c r="D8" s="58"/>
      <c r="E8" s="58"/>
      <c r="F8" s="59"/>
      <c r="G8" s="64"/>
      <c r="H8" s="27"/>
      <c r="I8" s="26" t="str">
        <f>IF(AND(H8="",J8=""),"","―")</f>
        <v/>
      </c>
      <c r="J8" s="25"/>
      <c r="K8" s="50"/>
      <c r="L8" s="64"/>
      <c r="M8" s="27"/>
      <c r="N8" s="26" t="str">
        <f>IF(AND(M8="",O8=""),"","―")</f>
        <v/>
      </c>
      <c r="O8" s="25"/>
      <c r="P8" s="50"/>
      <c r="Q8" s="64"/>
      <c r="R8" s="27"/>
      <c r="S8" s="26" t="str">
        <f>IF(AND(R8="",T8=""),"","―")</f>
        <v/>
      </c>
      <c r="T8" s="25"/>
      <c r="U8" s="50"/>
      <c r="V8" s="64"/>
      <c r="W8" s="27"/>
      <c r="X8" s="26" t="str">
        <f>IF(AND(W8="",Y8=""),"","―")</f>
        <v/>
      </c>
      <c r="Y8" s="25"/>
      <c r="Z8" s="50"/>
      <c r="AA8" s="12" t="s">
        <v>5</v>
      </c>
      <c r="AB8" s="10">
        <f>IF(AND(AA6=0,AC6=0),"",SUM(C6:C8)+SUM(H6:H8)+SUM(M6:M8)+SUM(R6:R8)+SUM(W6:W8))</f>
        <v>168</v>
      </c>
      <c r="AC8" s="11" t="s">
        <v>4</v>
      </c>
      <c r="AD8" s="10">
        <f>IF(AND(AA6=0,AC6=0),"",SUM(E6:E8)+SUM(J6:J8)+SUM(O6:O8)+SUM(T6:T8)+SUM(Y6:Y8))</f>
        <v>38</v>
      </c>
      <c r="AE8" s="69"/>
      <c r="AF8" s="8"/>
      <c r="AH8" s="34">
        <f>RANK(AM8,AM6:AM10)</f>
        <v>2</v>
      </c>
      <c r="AI8" s="35" t="str">
        <f>A14</f>
        <v>寺泊</v>
      </c>
      <c r="AJ8" s="34">
        <f>AA14/(AA14+AC14)*10</f>
        <v>7.5</v>
      </c>
      <c r="AK8" s="34">
        <f>AG15</f>
        <v>2</v>
      </c>
      <c r="AL8" s="34">
        <f>AC17/100</f>
        <v>1.2170542635658914E-2</v>
      </c>
      <c r="AM8" s="34">
        <f>SUM(AJ8:AL8)</f>
        <v>9.5121705426356584</v>
      </c>
      <c r="AP8" s="2">
        <f>AE14</f>
        <v>2</v>
      </c>
      <c r="AQ8" s="1" t="str">
        <f>A14</f>
        <v>寺泊</v>
      </c>
    </row>
    <row r="9" spans="1:43" ht="17.25" customHeight="1">
      <c r="A9" s="53"/>
      <c r="B9" s="60"/>
      <c r="C9" s="58"/>
      <c r="D9" s="58"/>
      <c r="E9" s="58"/>
      <c r="F9" s="61"/>
      <c r="G9" s="65" t="str">
        <f>IF(OR(G6=K6,H6="",J6="",H7="",J7=""),"",IF(G6&gt;K6,"○","×"))</f>
        <v>○</v>
      </c>
      <c r="H9" s="66"/>
      <c r="I9" s="66"/>
      <c r="J9" s="66"/>
      <c r="K9" s="65"/>
      <c r="L9" s="65" t="str">
        <f>IF(OR(L6=P6,M6="",O6="",M7="",O7=""),"",IF(L6&gt;P6,"○","×"))</f>
        <v>○</v>
      </c>
      <c r="M9" s="66"/>
      <c r="N9" s="66"/>
      <c r="O9" s="66"/>
      <c r="P9" s="65"/>
      <c r="Q9" s="65" t="str">
        <f>IF(OR(Q6=U6,R6="",T6="",R7="",T7=""),"",IF(Q6&gt;U6,"○","×"))</f>
        <v>○</v>
      </c>
      <c r="R9" s="66"/>
      <c r="S9" s="66"/>
      <c r="T9" s="66"/>
      <c r="U9" s="65"/>
      <c r="V9" s="65" t="str">
        <f>IF(OR(V6=Z6,W6="",Y6="",W7="",Y7=""),"",IF(V6&gt;Z6,"○","×"))</f>
        <v>○</v>
      </c>
      <c r="W9" s="66"/>
      <c r="X9" s="66"/>
      <c r="Y9" s="66"/>
      <c r="Z9" s="65"/>
      <c r="AA9" s="67" t="s">
        <v>3</v>
      </c>
      <c r="AB9" s="68"/>
      <c r="AC9" s="24">
        <f>IF(AND(AB8="",AD8=""),"",AB8/AD8)</f>
        <v>4.4210526315789478</v>
      </c>
      <c r="AD9" s="24"/>
      <c r="AE9" s="69"/>
      <c r="AF9" s="8"/>
      <c r="AH9" s="34">
        <f>RANK(AM9,AM6:AM10)</f>
        <v>5</v>
      </c>
      <c r="AI9" s="35" t="str">
        <f>A18</f>
        <v>長岡北辰</v>
      </c>
      <c r="AJ9" s="34">
        <f>AA18/(AA18+AC18)*10</f>
        <v>0</v>
      </c>
      <c r="AK9" s="34">
        <f>AG19</f>
        <v>0</v>
      </c>
      <c r="AL9" s="34">
        <f>AC21/100</f>
        <v>3.2738095238095239E-3</v>
      </c>
      <c r="AM9" s="34">
        <f>SUM(AJ9:AL9)</f>
        <v>3.2738095238095239E-3</v>
      </c>
      <c r="AP9" s="2">
        <f>AE18</f>
        <v>5</v>
      </c>
      <c r="AQ9" s="1" t="str">
        <f>A18</f>
        <v>長岡北辰</v>
      </c>
    </row>
    <row r="10" spans="1:43" ht="17.25" customHeight="1">
      <c r="A10" s="51" t="s">
        <v>60</v>
      </c>
      <c r="B10" s="70">
        <f>IF(AND(C10="",E10=""),"",IF(C10&gt;E10,"１","0")+IF(C11&gt;E11,"１","0")+IF(C12&gt;E12,"１","0"))</f>
        <v>0</v>
      </c>
      <c r="C10" s="23">
        <f>IF(J6="","",J6)</f>
        <v>2</v>
      </c>
      <c r="D10" s="22" t="str">
        <f>IF(AND(C10="",E10=""),"","―")</f>
        <v>―</v>
      </c>
      <c r="E10" s="21">
        <f>IF(H6="","",H6)</f>
        <v>21</v>
      </c>
      <c r="F10" s="73">
        <f>IF(AND(E10="",C10=""),"",IF(C10&lt;E10,"１","0")+IF(C11&lt;E11,"１","0")+IF(C12&lt;E12,"１","0"))</f>
        <v>2</v>
      </c>
      <c r="G10" s="54"/>
      <c r="H10" s="55"/>
      <c r="I10" s="55"/>
      <c r="J10" s="55"/>
      <c r="K10" s="56"/>
      <c r="L10" s="62">
        <f>IF(AND(M10="",O10=""),"",IF(M10&gt;O10,"１","0")+IF(M11&gt;O11,"１","0")+IF(M12&gt;O12,"１","0"))</f>
        <v>1</v>
      </c>
      <c r="M10" s="33">
        <v>21</v>
      </c>
      <c r="N10" s="32" t="str">
        <f>IF(AND(M10="",O10=""),"","―")</f>
        <v>―</v>
      </c>
      <c r="O10" s="31">
        <v>19</v>
      </c>
      <c r="P10" s="48">
        <f>IF(AND(O10="",M10=""),"",IF(M10&lt;O10,"１","0")+IF(M11&lt;O11,"１","0")+IF(M12&lt;O12,"１","0"))</f>
        <v>2</v>
      </c>
      <c r="Q10" s="62">
        <f>IF(AND(R10="",T10=""),"",IF(R10&gt;T10,"１","0")+IF(R11&gt;T11,"１","0")+IF(R12&gt;T12,"１","0"))</f>
        <v>2</v>
      </c>
      <c r="R10" s="33">
        <v>21</v>
      </c>
      <c r="S10" s="32" t="str">
        <f>IF(AND(R10="",T10=""),"","―")</f>
        <v>―</v>
      </c>
      <c r="T10" s="31">
        <v>2</v>
      </c>
      <c r="U10" s="48">
        <f>IF(AND(T10="",R10=""),"",IF(R10&lt;T10,"１","0")+IF(R11&lt;T11,"１","0")+IF(R12&lt;T12,"１","0"))</f>
        <v>0</v>
      </c>
      <c r="V10" s="62">
        <f>IF(AND(W10="",Y10=""),"",IF(W10&gt;Y10,"１","0")+IF(W11&gt;Y11,"１","0")+IF(W12&gt;Y12,"１","0"))</f>
        <v>2</v>
      </c>
      <c r="W10" s="33">
        <v>21</v>
      </c>
      <c r="X10" s="32" t="str">
        <f>IF(AND(W10="",Y10=""),"","―")</f>
        <v>―</v>
      </c>
      <c r="Y10" s="31">
        <v>7</v>
      </c>
      <c r="Z10" s="48">
        <f>IF(AND(Y10="",W10=""),"",IF(W10&lt;Y10,"１","0")+IF(W11&lt;Y11,"１","0")+IF(W12&lt;Y12,"１","0"))</f>
        <v>0</v>
      </c>
      <c r="AA10" s="20">
        <f>COUNTIF(B13:Z13,"○")</f>
        <v>2</v>
      </c>
      <c r="AB10" s="19" t="s">
        <v>9</v>
      </c>
      <c r="AC10" s="19">
        <f>COUNTIF(B13:Z13,"×")</f>
        <v>2</v>
      </c>
      <c r="AD10" s="19" t="s">
        <v>8</v>
      </c>
      <c r="AE10" s="69">
        <f>IF(AND(AA10=0,AC10=0),"",AH7)</f>
        <v>3</v>
      </c>
      <c r="AF10" s="8"/>
      <c r="AH10" s="34">
        <f>RANK(AM10,AM6:AM10)</f>
        <v>4</v>
      </c>
      <c r="AI10" s="35" t="str">
        <f>A22</f>
        <v>長岡ＷＥＳＴ</v>
      </c>
      <c r="AJ10" s="34">
        <f>AA22/(AA22+AC22)*10</f>
        <v>2.5</v>
      </c>
      <c r="AK10" s="34">
        <f>AG23</f>
        <v>0.33333333333333331</v>
      </c>
      <c r="AL10" s="34">
        <f>AC25/100</f>
        <v>5.7419354838709677E-3</v>
      </c>
      <c r="AM10" s="34">
        <f>SUM(AJ10:AL10)</f>
        <v>2.8390752688172043</v>
      </c>
      <c r="AP10" s="2">
        <f>AE22</f>
        <v>4</v>
      </c>
      <c r="AQ10" s="1" t="str">
        <f>A22</f>
        <v>長岡ＷＥＳＴ</v>
      </c>
    </row>
    <row r="11" spans="1:43" ht="17.25" customHeight="1">
      <c r="A11" s="52"/>
      <c r="B11" s="71"/>
      <c r="C11" s="18">
        <f>IF(J7="","",J7)</f>
        <v>9</v>
      </c>
      <c r="D11" s="17" t="str">
        <f>IF(AND(C11="",E11=""),"","―")</f>
        <v>―</v>
      </c>
      <c r="E11" s="16">
        <f>IF(H7="","",H7)</f>
        <v>21</v>
      </c>
      <c r="F11" s="74"/>
      <c r="G11" s="57"/>
      <c r="H11" s="58"/>
      <c r="I11" s="58"/>
      <c r="J11" s="58"/>
      <c r="K11" s="59"/>
      <c r="L11" s="63"/>
      <c r="M11" s="30">
        <v>20</v>
      </c>
      <c r="N11" s="29" t="str">
        <f>IF(AND(M11="",O11=""),"","―")</f>
        <v>―</v>
      </c>
      <c r="O11" s="28">
        <v>21</v>
      </c>
      <c r="P11" s="49"/>
      <c r="Q11" s="63"/>
      <c r="R11" s="30">
        <v>21</v>
      </c>
      <c r="S11" s="29" t="str">
        <f>IF(AND(R11="",T11=""),"","―")</f>
        <v>―</v>
      </c>
      <c r="T11" s="28">
        <v>7</v>
      </c>
      <c r="U11" s="49"/>
      <c r="V11" s="63"/>
      <c r="W11" s="30">
        <v>21</v>
      </c>
      <c r="X11" s="29" t="str">
        <f>IF(AND(W11="",Y11=""),"","―")</f>
        <v>―</v>
      </c>
      <c r="Y11" s="28">
        <v>9</v>
      </c>
      <c r="Z11" s="49"/>
      <c r="AA11" s="12" t="s">
        <v>7</v>
      </c>
      <c r="AB11" s="10">
        <f>IF(AND(AA10=0,AC10=0),"",IF(OR(B10="―",B10=""),"0",B10)+IF(OR(G10="―",G10=""),"0",G10)+IF(OR(L10="―",L10=""),"0",L10)+IF(OR(Q10="―",Q10=""),"0",Q10)+IF(OR(V10="―",V10=""),"0",V10))</f>
        <v>5</v>
      </c>
      <c r="AC11" s="11" t="s">
        <v>6</v>
      </c>
      <c r="AD11" s="10">
        <f>IF(AND(AA10=0,AC10=0),"",IF(OR(B10="―",B10=""),"0",F10)+IF(OR(G10="―",G10=""),"0",K10)+IF(OR(L10="―",L10=""),"0",P10)+IF(OR(Q10="―",Q10=""),"0",U10)+IF(OR(V10="―",V10=""),"0",Z10))</f>
        <v>4</v>
      </c>
      <c r="AE11" s="69"/>
      <c r="AF11" s="8"/>
      <c r="AG11" s="2">
        <f>IF(AD11=0,11,AB11/AD11)</f>
        <v>1.25</v>
      </c>
      <c r="AO11" s="2"/>
    </row>
    <row r="12" spans="1:43" ht="17.25" customHeight="1">
      <c r="A12" s="52"/>
      <c r="B12" s="72"/>
      <c r="C12" s="15" t="str">
        <f>IF(J8="","",J8)</f>
        <v/>
      </c>
      <c r="D12" s="14" t="str">
        <f>IF(AND(C12="",E12=""),"","―")</f>
        <v/>
      </c>
      <c r="E12" s="13" t="str">
        <f>IF(H8="","",H8)</f>
        <v/>
      </c>
      <c r="F12" s="75"/>
      <c r="G12" s="57"/>
      <c r="H12" s="58"/>
      <c r="I12" s="58"/>
      <c r="J12" s="58"/>
      <c r="K12" s="59"/>
      <c r="L12" s="64"/>
      <c r="M12" s="27">
        <v>7</v>
      </c>
      <c r="N12" s="26" t="str">
        <f>IF(AND(M12="",O12=""),"","―")</f>
        <v>―</v>
      </c>
      <c r="O12" s="25">
        <v>15</v>
      </c>
      <c r="P12" s="50"/>
      <c r="Q12" s="64"/>
      <c r="R12" s="27"/>
      <c r="S12" s="26" t="str">
        <f>IF(AND(R12="",T12=""),"","―")</f>
        <v/>
      </c>
      <c r="T12" s="25"/>
      <c r="U12" s="50"/>
      <c r="V12" s="64"/>
      <c r="W12" s="27"/>
      <c r="X12" s="26" t="str">
        <f>IF(AND(W12="",Y12=""),"","―")</f>
        <v/>
      </c>
      <c r="Y12" s="25"/>
      <c r="Z12" s="50"/>
      <c r="AA12" s="12" t="s">
        <v>5</v>
      </c>
      <c r="AB12" s="10">
        <f>IF(AND(AA10=0,AC10=0),"",SUM(C10:C12)+SUM(H10:H12)+SUM(M10:M12)+SUM(R10:R12)+SUM(W10:W12))</f>
        <v>143</v>
      </c>
      <c r="AC12" s="11" t="s">
        <v>4</v>
      </c>
      <c r="AD12" s="10">
        <f>IF(AND(AA10=0,AC10=0),"",SUM(E10:E12)+SUM(J10:J12)+SUM(O10:O12)+SUM(T10:T12)+SUM(Y10:Y12))</f>
        <v>122</v>
      </c>
      <c r="AE12" s="69"/>
      <c r="AF12" s="8"/>
      <c r="AO12" s="2"/>
    </row>
    <row r="13" spans="1:43" ht="17.25" customHeight="1">
      <c r="A13" s="53"/>
      <c r="B13" s="76" t="str">
        <f>IF(OR(B10=F10,C10="",E10="",C11="",E11=""),"",IF(B10&gt;F10,"○","×"))</f>
        <v>×</v>
      </c>
      <c r="C13" s="77"/>
      <c r="D13" s="77"/>
      <c r="E13" s="77"/>
      <c r="F13" s="76"/>
      <c r="G13" s="60"/>
      <c r="H13" s="58"/>
      <c r="I13" s="58"/>
      <c r="J13" s="58"/>
      <c r="K13" s="61"/>
      <c r="L13" s="65" t="str">
        <f>IF(OR(L10=P10,M10="",O10="",M11="",O11=""),"",IF(L10&gt;P10,"○","×"))</f>
        <v>×</v>
      </c>
      <c r="M13" s="66"/>
      <c r="N13" s="66"/>
      <c r="O13" s="66"/>
      <c r="P13" s="65"/>
      <c r="Q13" s="65" t="str">
        <f>IF(OR(Q10=U10,R10="",T10="",R11="",T11=""),"",IF(Q10&gt;U10,"○","×"))</f>
        <v>○</v>
      </c>
      <c r="R13" s="66"/>
      <c r="S13" s="66"/>
      <c r="T13" s="66"/>
      <c r="U13" s="65"/>
      <c r="V13" s="65" t="str">
        <f>IF(OR(V10=Z10,W10="",Y10="",W11="",Y11=""),"",IF(V10&gt;Z10,"○","×"))</f>
        <v>○</v>
      </c>
      <c r="W13" s="66"/>
      <c r="X13" s="66"/>
      <c r="Y13" s="66"/>
      <c r="Z13" s="65"/>
      <c r="AA13" s="67" t="s">
        <v>3</v>
      </c>
      <c r="AB13" s="68"/>
      <c r="AC13" s="24">
        <f>IF(AND(AB12="",AD12=""),"",AB12/AD12)</f>
        <v>1.1721311475409837</v>
      </c>
      <c r="AD13" s="24"/>
      <c r="AE13" s="69"/>
      <c r="AF13" s="8"/>
    </row>
    <row r="14" spans="1:43" ht="17.25" customHeight="1">
      <c r="A14" s="52" t="s">
        <v>61</v>
      </c>
      <c r="B14" s="70">
        <f>IF(AND(C14="",E14=""),"",IF(C14&gt;E14,"１","0")+IF(C15&gt;E15,"１","0")+IF(C16&gt;E16,"１","0"))</f>
        <v>0</v>
      </c>
      <c r="C14" s="23">
        <f>IF(O6="","",O6)</f>
        <v>9</v>
      </c>
      <c r="D14" s="22" t="str">
        <f>IF(AND(C14="",E14=""),"","―")</f>
        <v>―</v>
      </c>
      <c r="E14" s="21">
        <f>IF(M6="","",M6)</f>
        <v>21</v>
      </c>
      <c r="F14" s="73">
        <f>IF(AND(E14="",C14=""),"",IF(C14&lt;E14,"１","0")+IF(C15&lt;E15,"１","0")+IF(C16&lt;E16,"１","0"))</f>
        <v>2</v>
      </c>
      <c r="G14" s="70">
        <f>IF(AND(H14="",J14=""),"",IF(H14&gt;J14,"１","0")+IF(H15&gt;J15,"１","0")+IF(H16&gt;J16,"１","0"))</f>
        <v>2</v>
      </c>
      <c r="H14" s="23">
        <f>IF(O10="","",O10)</f>
        <v>19</v>
      </c>
      <c r="I14" s="22" t="str">
        <f>IF(AND(H14="",J14=""),"","―")</f>
        <v>―</v>
      </c>
      <c r="J14" s="21">
        <f>IF(M10="","",M10)</f>
        <v>21</v>
      </c>
      <c r="K14" s="73">
        <f>IF(AND(J14="",H14=""),"",IF(H14&lt;J14,"１","0")+IF(H15&lt;J15,"１","0")+IF(H16&lt;J16,"１","0"))</f>
        <v>1</v>
      </c>
      <c r="L14" s="54"/>
      <c r="M14" s="55"/>
      <c r="N14" s="55"/>
      <c r="O14" s="55"/>
      <c r="P14" s="56"/>
      <c r="Q14" s="62">
        <f>IF(AND(R14="",T14=""),"",IF(R14&gt;T14,"１","0")+IF(R15&gt;T15,"１","0")+IF(R16&gt;T16,"１","0"))</f>
        <v>2</v>
      </c>
      <c r="R14" s="33">
        <v>21</v>
      </c>
      <c r="S14" s="32" t="str">
        <f>IF(AND(R14="",T14=""),"","―")</f>
        <v>―</v>
      </c>
      <c r="T14" s="31">
        <v>6</v>
      </c>
      <c r="U14" s="48">
        <f>IF(AND(T14="",R14=""),"",IF(R14&lt;T14,"１","0")+IF(R15&lt;T15,"１","0")+IF(R16&lt;T16,"１","0"))</f>
        <v>0</v>
      </c>
      <c r="V14" s="62">
        <f>IF(AND(W14="",Y14=""),"",IF(W14&gt;Y14,"１","0")+IF(W15&gt;Y15,"１","0")+IF(W16&gt;Y16,"１","0"))</f>
        <v>2</v>
      </c>
      <c r="W14" s="33">
        <v>21</v>
      </c>
      <c r="X14" s="32" t="str">
        <f>IF(AND(W14="",Y14=""),"","―")</f>
        <v>―</v>
      </c>
      <c r="Y14" s="31">
        <v>9</v>
      </c>
      <c r="Z14" s="48">
        <f>IF(AND(Y14="",W14=""),"",IF(W14&lt;Y14,"１","0")+IF(W15&lt;Y15,"１","0")+IF(W16&lt;Y16,"１","0"))</f>
        <v>0</v>
      </c>
      <c r="AA14" s="20">
        <f>COUNTIF(B17:Z17,"○")</f>
        <v>3</v>
      </c>
      <c r="AB14" s="19" t="s">
        <v>9</v>
      </c>
      <c r="AC14" s="19">
        <f>COUNTIF(B17:Z17,"×")</f>
        <v>1</v>
      </c>
      <c r="AD14" s="19" t="s">
        <v>8</v>
      </c>
      <c r="AE14" s="69">
        <f>IF(AND(AA14=0,AC14=0),"",AH8)</f>
        <v>2</v>
      </c>
      <c r="AF14" s="8"/>
    </row>
    <row r="15" spans="1:43" ht="17.25" customHeight="1">
      <c r="A15" s="52"/>
      <c r="B15" s="71"/>
      <c r="C15" s="18">
        <f>IF(O7="","",O7)</f>
        <v>9</v>
      </c>
      <c r="D15" s="17" t="str">
        <f>IF(AND(C15="",E15=""),"","―")</f>
        <v>―</v>
      </c>
      <c r="E15" s="16">
        <f>IF(M7="","",M7)</f>
        <v>21</v>
      </c>
      <c r="F15" s="74"/>
      <c r="G15" s="71"/>
      <c r="H15" s="18">
        <f>IF(O11="","",O11)</f>
        <v>21</v>
      </c>
      <c r="I15" s="17" t="str">
        <f>IF(AND(H15="",J15=""),"","―")</f>
        <v>―</v>
      </c>
      <c r="J15" s="16">
        <f>IF(M11="","",M11)</f>
        <v>20</v>
      </c>
      <c r="K15" s="74"/>
      <c r="L15" s="57"/>
      <c r="M15" s="58"/>
      <c r="N15" s="58"/>
      <c r="O15" s="58"/>
      <c r="P15" s="59"/>
      <c r="Q15" s="63"/>
      <c r="R15" s="30">
        <v>21</v>
      </c>
      <c r="S15" s="29" t="str">
        <f>IF(AND(R15="",T15=""),"","―")</f>
        <v>―</v>
      </c>
      <c r="T15" s="28">
        <v>9</v>
      </c>
      <c r="U15" s="49"/>
      <c r="V15" s="63"/>
      <c r="W15" s="30">
        <v>21</v>
      </c>
      <c r="X15" s="29" t="str">
        <f>IF(AND(W15="",Y15=""),"","―")</f>
        <v>―</v>
      </c>
      <c r="Y15" s="28">
        <v>15</v>
      </c>
      <c r="Z15" s="49"/>
      <c r="AA15" s="12" t="s">
        <v>7</v>
      </c>
      <c r="AB15" s="10">
        <f>IF(AND(AA14=0,AC14=0),"",IF(OR(B14="―",B14=""),"0",B14)+IF(OR(G14="―",G14=""),"0",G14)+IF(OR(L14="―",L14=""),"0",L14)+IF(OR(Q14="―",Q14=""),"0",Q14)+IF(OR(V14="―",V14=""),"0",V14))</f>
        <v>6</v>
      </c>
      <c r="AC15" s="11" t="s">
        <v>6</v>
      </c>
      <c r="AD15" s="10">
        <f>IF(AND(AA14=0,AC14=0),"",IF(OR(B14="―",B14=""),"0",F14)+IF(OR(G14="―",G14=""),"0",K14)+IF(OR(L14="―",L14=""),"0",P14)+IF(OR(Q14="―",Q14=""),"0",U14)+IF(OR(V14="―",V14=""),"0",Z14))</f>
        <v>3</v>
      </c>
      <c r="AE15" s="69"/>
      <c r="AF15" s="8"/>
      <c r="AG15" s="2">
        <f>IF(AD15=0,11,AB15/AD15)</f>
        <v>2</v>
      </c>
    </row>
    <row r="16" spans="1:43" ht="17.25" customHeight="1">
      <c r="A16" s="52"/>
      <c r="B16" s="72"/>
      <c r="C16" s="15" t="str">
        <f>IF(O8="","",O8)</f>
        <v/>
      </c>
      <c r="D16" s="14" t="str">
        <f>IF(AND(C16="",E16=""),"","―")</f>
        <v/>
      </c>
      <c r="E16" s="13" t="str">
        <f>IF(M8="","",M8)</f>
        <v/>
      </c>
      <c r="F16" s="75"/>
      <c r="G16" s="72"/>
      <c r="H16" s="15">
        <f>IF(O12="","",O12)</f>
        <v>15</v>
      </c>
      <c r="I16" s="14" t="str">
        <f>IF(AND(H16="",J16=""),"","―")</f>
        <v>―</v>
      </c>
      <c r="J16" s="13">
        <f>IF(M12="","",M12)</f>
        <v>7</v>
      </c>
      <c r="K16" s="75"/>
      <c r="L16" s="57"/>
      <c r="M16" s="58"/>
      <c r="N16" s="58"/>
      <c r="O16" s="58"/>
      <c r="P16" s="59"/>
      <c r="Q16" s="64"/>
      <c r="R16" s="27"/>
      <c r="S16" s="26" t="str">
        <f>IF(AND(R16="",T16=""),"","―")</f>
        <v/>
      </c>
      <c r="T16" s="25"/>
      <c r="U16" s="50"/>
      <c r="V16" s="64"/>
      <c r="W16" s="27"/>
      <c r="X16" s="26" t="str">
        <f>IF(AND(W16="",Y16=""),"","―")</f>
        <v/>
      </c>
      <c r="Y16" s="25"/>
      <c r="Z16" s="50"/>
      <c r="AA16" s="12" t="s">
        <v>5</v>
      </c>
      <c r="AB16" s="10">
        <f>IF(AND(AA14=0,AC14=0),"",SUM(C14:C16)+SUM(H14:H16)+SUM(M14:M16)+SUM(R14:R16)+SUM(W14:W16))</f>
        <v>157</v>
      </c>
      <c r="AC16" s="11" t="s">
        <v>4</v>
      </c>
      <c r="AD16" s="10">
        <f>IF(AND(AA14=0,AC14=0),"",SUM(E14:E16)+SUM(J14:J16)+SUM(O14:O16)+SUM(T14:T16)+SUM(Y14:Y16))</f>
        <v>129</v>
      </c>
      <c r="AE16" s="69"/>
      <c r="AF16" s="8"/>
    </row>
    <row r="17" spans="1:33" s="2" customFormat="1" ht="17.25" customHeight="1">
      <c r="A17" s="53"/>
      <c r="B17" s="76" t="str">
        <f>IF(OR(B14=F14,C14="",E14="",C15="",E15=""),"",IF(B14&gt;F14,"○","×"))</f>
        <v>×</v>
      </c>
      <c r="C17" s="77"/>
      <c r="D17" s="77"/>
      <c r="E17" s="77"/>
      <c r="F17" s="76"/>
      <c r="G17" s="76" t="str">
        <f>IF(OR(G14=K14,H14="",J14="",H15="",J15=""),"",IF(G14&gt;K14,"○","×"))</f>
        <v>○</v>
      </c>
      <c r="H17" s="77"/>
      <c r="I17" s="77"/>
      <c r="J17" s="77"/>
      <c r="K17" s="76"/>
      <c r="L17" s="60"/>
      <c r="M17" s="78"/>
      <c r="N17" s="78"/>
      <c r="O17" s="78"/>
      <c r="P17" s="61"/>
      <c r="Q17" s="65" t="str">
        <f>IF(OR(Q14=U14,R14="",T14="",R15="",T15=""),"",IF(Q14&gt;U14,"○","×"))</f>
        <v>○</v>
      </c>
      <c r="R17" s="66"/>
      <c r="S17" s="66"/>
      <c r="T17" s="66"/>
      <c r="U17" s="65"/>
      <c r="V17" s="65" t="str">
        <f>IF(OR(V14=Z14,W14="",Y14="",W15="",Y15=""),"",IF(V14&gt;Z14,"○","×"))</f>
        <v>○</v>
      </c>
      <c r="W17" s="66"/>
      <c r="X17" s="66"/>
      <c r="Y17" s="66"/>
      <c r="Z17" s="65"/>
      <c r="AA17" s="67" t="s">
        <v>3</v>
      </c>
      <c r="AB17" s="68"/>
      <c r="AC17" s="24">
        <f>IF(AND(AB16="",AD16=""),"",AB16/AD16)</f>
        <v>1.2170542635658914</v>
      </c>
      <c r="AD17" s="24"/>
      <c r="AE17" s="69"/>
      <c r="AF17" s="8"/>
    </row>
    <row r="18" spans="1:33" s="2" customFormat="1" ht="17.25" customHeight="1">
      <c r="A18" s="51" t="s">
        <v>62</v>
      </c>
      <c r="B18" s="70">
        <f>IF(AND(C18="",E18=""),"",IF(C18&gt;E18,"１","0")+IF(C19&gt;E19,"１","0")+IF(C20&gt;E20,"１","0"))</f>
        <v>0</v>
      </c>
      <c r="C18" s="23">
        <f>IF(T6="","",T6)</f>
        <v>0</v>
      </c>
      <c r="D18" s="22" t="str">
        <f>IF(AND(C18="",E18=""),"","―")</f>
        <v>―</v>
      </c>
      <c r="E18" s="21">
        <f>IF(R6="","",R6)</f>
        <v>21</v>
      </c>
      <c r="F18" s="73">
        <f>IF(AND(E18="",C18=""),"",IF(C18&lt;E18,"１","0")+IF(C19&lt;E19,"１","0")+IF(C20&lt;E20,"１","0"))</f>
        <v>2</v>
      </c>
      <c r="G18" s="70">
        <f>IF(AND(H18="",J18=""),"",IF(H18&gt;J18,"１","0")+IF(H19&gt;J19,"１","0")+IF(H20&gt;J20,"１","0"))</f>
        <v>0</v>
      </c>
      <c r="H18" s="23">
        <f>IF(T10="","",T10)</f>
        <v>2</v>
      </c>
      <c r="I18" s="22" t="str">
        <f>IF(AND(H18="",J18=""),"","―")</f>
        <v>―</v>
      </c>
      <c r="J18" s="21">
        <f>IF(R10="","",R10)</f>
        <v>21</v>
      </c>
      <c r="K18" s="73">
        <f>IF(AND(J18="",H18=""),"",IF(H18&lt;J18,"１","0")+IF(H19&lt;J19,"１","0")+IF(H20&lt;J20,"１","0"))</f>
        <v>2</v>
      </c>
      <c r="L18" s="70">
        <f>IF(AND(M18="",O18=""),"",IF(M18&gt;O18,"１","0")+IF(M19&gt;O19,"１","0")+IF(M20&gt;O20,"１","0"))</f>
        <v>0</v>
      </c>
      <c r="M18" s="23">
        <f>IF(T14="","",T14)</f>
        <v>6</v>
      </c>
      <c r="N18" s="22" t="str">
        <f>IF(AND(M18="",O18=""),"","―")</f>
        <v>―</v>
      </c>
      <c r="O18" s="21">
        <f>IF(R14="","",R14)</f>
        <v>21</v>
      </c>
      <c r="P18" s="73">
        <f>IF(AND(O18="",M18=""),"",IF(M18&lt;O18,"１","0")+IF(M19&lt;O19,"１","0")+IF(M20&lt;O20,"１","0"))</f>
        <v>2</v>
      </c>
      <c r="Q18" s="54"/>
      <c r="R18" s="55"/>
      <c r="S18" s="55"/>
      <c r="T18" s="55"/>
      <c r="U18" s="56"/>
      <c r="V18" s="62">
        <f>IF(AND(W18="",Y18=""),"",IF(W18&gt;Y18,"１","0")+IF(W19&gt;Y19,"１","0")+IF(W20&gt;Y20,"１","0"))</f>
        <v>0</v>
      </c>
      <c r="W18" s="33">
        <v>16</v>
      </c>
      <c r="X18" s="32" t="str">
        <f>IF(AND(W18="",Y18=""),"","―")</f>
        <v>―</v>
      </c>
      <c r="Y18" s="31">
        <v>21</v>
      </c>
      <c r="Z18" s="48">
        <f>IF(AND(Y18="",W18=""),"",IF(W18&lt;Y18,"１","0")+IF(W19&lt;Y19,"１","0")+IF(W20&lt;Y20,"１","0"))</f>
        <v>2</v>
      </c>
      <c r="AA18" s="20">
        <f>COUNTIF(B21:Z21,"○")</f>
        <v>0</v>
      </c>
      <c r="AB18" s="19" t="s">
        <v>9</v>
      </c>
      <c r="AC18" s="19">
        <f>COUNTIF(B21:Z21,"×")</f>
        <v>4</v>
      </c>
      <c r="AD18" s="19" t="s">
        <v>8</v>
      </c>
      <c r="AE18" s="69">
        <f>IF(AND(AA18=0,AC18=0),"",AH9)</f>
        <v>5</v>
      </c>
      <c r="AF18" s="8"/>
    </row>
    <row r="19" spans="1:33" s="2" customFormat="1" ht="17.25" customHeight="1">
      <c r="A19" s="52"/>
      <c r="B19" s="71"/>
      <c r="C19" s="18">
        <f>IF(T7="","",T7)</f>
        <v>2</v>
      </c>
      <c r="D19" s="17" t="str">
        <f>IF(AND(C19="",E19=""),"","―")</f>
        <v>―</v>
      </c>
      <c r="E19" s="16">
        <f>IF(R7="","",R7)</f>
        <v>21</v>
      </c>
      <c r="F19" s="74"/>
      <c r="G19" s="71"/>
      <c r="H19" s="18">
        <f>IF(T11="","",T11)</f>
        <v>7</v>
      </c>
      <c r="I19" s="17" t="str">
        <f>IF(AND(H19="",J19=""),"","―")</f>
        <v>―</v>
      </c>
      <c r="J19" s="16">
        <f>IF(R11="","",R11)</f>
        <v>21</v>
      </c>
      <c r="K19" s="74"/>
      <c r="L19" s="71"/>
      <c r="M19" s="18">
        <f>IF(T15="","",T15)</f>
        <v>9</v>
      </c>
      <c r="N19" s="17" t="str">
        <f>IF(AND(M19="",O19=""),"","―")</f>
        <v>―</v>
      </c>
      <c r="O19" s="16">
        <f>IF(R15="","",R15)</f>
        <v>21</v>
      </c>
      <c r="P19" s="74"/>
      <c r="Q19" s="57"/>
      <c r="R19" s="58"/>
      <c r="S19" s="58"/>
      <c r="T19" s="58"/>
      <c r="U19" s="59"/>
      <c r="V19" s="63"/>
      <c r="W19" s="30">
        <v>13</v>
      </c>
      <c r="X19" s="29" t="str">
        <f>IF(AND(W19="",Y19=""),"","―")</f>
        <v>―</v>
      </c>
      <c r="Y19" s="28">
        <v>21</v>
      </c>
      <c r="Z19" s="49"/>
      <c r="AA19" s="12" t="s">
        <v>7</v>
      </c>
      <c r="AB19" s="10">
        <f>IF(AND(AA18=0,AC18=0),"",IF(OR(B18="―",B18=""),"0",B18)+IF(OR(G18="―",G18=""),"0",G18)+IF(OR(L18="―",L18=""),"0",L18)+IF(OR(Q18="―",Q18=""),"0",Q18)+IF(OR(V18="―",V18=""),"0",V18))</f>
        <v>0</v>
      </c>
      <c r="AC19" s="11" t="s">
        <v>6</v>
      </c>
      <c r="AD19" s="10">
        <f>IF(AND(AA18=0,AC18=0),"",IF(OR(B18="―",B18=""),"0",F18)+IF(OR(G18="―",G18=""),"0",K18)+IF(OR(L18="―",L18=""),"0",P18)+IF(OR(Q18="―",Q18=""),"0",U18)+IF(OR(V18="―",V18=""),"0",Z18))</f>
        <v>8</v>
      </c>
      <c r="AE19" s="69"/>
      <c r="AF19" s="8"/>
      <c r="AG19" s="2">
        <f>IF(AD19=0,11,AB19/AD19)</f>
        <v>0</v>
      </c>
    </row>
    <row r="20" spans="1:33" s="2" customFormat="1" ht="17.25" customHeight="1">
      <c r="A20" s="52"/>
      <c r="B20" s="72"/>
      <c r="C20" s="15" t="str">
        <f>IF(T8="","",T8)</f>
        <v/>
      </c>
      <c r="D20" s="14" t="str">
        <f>IF(AND(C20="",E20=""),"","―")</f>
        <v/>
      </c>
      <c r="E20" s="13" t="str">
        <f>IF(R8="","",R8)</f>
        <v/>
      </c>
      <c r="F20" s="75"/>
      <c r="G20" s="72"/>
      <c r="H20" s="15" t="str">
        <f>IF(T12="","",T12)</f>
        <v/>
      </c>
      <c r="I20" s="14" t="str">
        <f>IF(AND(H20="",J20=""),"","―")</f>
        <v/>
      </c>
      <c r="J20" s="13" t="str">
        <f>IF(R12="","",R12)</f>
        <v/>
      </c>
      <c r="K20" s="75"/>
      <c r="L20" s="72"/>
      <c r="M20" s="15" t="str">
        <f>IF(T16="","",T16)</f>
        <v/>
      </c>
      <c r="N20" s="14" t="str">
        <f>IF(AND(M20="",O20=""),"","―")</f>
        <v/>
      </c>
      <c r="O20" s="13" t="str">
        <f>IF(R16="","",R16)</f>
        <v/>
      </c>
      <c r="P20" s="75"/>
      <c r="Q20" s="57"/>
      <c r="R20" s="58"/>
      <c r="S20" s="58"/>
      <c r="T20" s="58"/>
      <c r="U20" s="59"/>
      <c r="V20" s="64"/>
      <c r="W20" s="27"/>
      <c r="X20" s="26" t="str">
        <f>IF(AND(W20="",Y20=""),"","―")</f>
        <v/>
      </c>
      <c r="Y20" s="25"/>
      <c r="Z20" s="50"/>
      <c r="AA20" s="12" t="s">
        <v>5</v>
      </c>
      <c r="AB20" s="10">
        <f>IF(AND(AA18=0,AC18=0),"",SUM(C18:C20)+SUM(H18:H20)+SUM(M18:M20)+SUM(R18:R20)+SUM(W18:W20))</f>
        <v>55</v>
      </c>
      <c r="AC20" s="11" t="s">
        <v>4</v>
      </c>
      <c r="AD20" s="10">
        <f>IF(AND(AA18=0,AC18=0),"",SUM(E18:E20)+SUM(J18:J20)+SUM(O18:O20)+SUM(T18:T20)+SUM(Y18:Y20))</f>
        <v>168</v>
      </c>
      <c r="AE20" s="69"/>
      <c r="AF20" s="8"/>
    </row>
    <row r="21" spans="1:33" s="2" customFormat="1" ht="17.25" customHeight="1">
      <c r="A21" s="53"/>
      <c r="B21" s="76" t="str">
        <f>IF(OR(B18=F18,C18="",E18="",C19="",E19=""),"",IF(B18&gt;F18,"○","×"))</f>
        <v>×</v>
      </c>
      <c r="C21" s="77"/>
      <c r="D21" s="77"/>
      <c r="E21" s="77"/>
      <c r="F21" s="76"/>
      <c r="G21" s="76" t="str">
        <f>IF(OR(G18=K18,H18="",J18="",H19="",J19=""),"",IF(G18&gt;K18,"○","×"))</f>
        <v>×</v>
      </c>
      <c r="H21" s="77"/>
      <c r="I21" s="77"/>
      <c r="J21" s="77"/>
      <c r="K21" s="76"/>
      <c r="L21" s="76" t="str">
        <f>IF(OR(L18=P18,M18="",O18="",M19="",O19=""),"",IF(L18&gt;P18,"○","×"))</f>
        <v>×</v>
      </c>
      <c r="M21" s="77"/>
      <c r="N21" s="77"/>
      <c r="O21" s="77"/>
      <c r="P21" s="76"/>
      <c r="Q21" s="60"/>
      <c r="R21" s="58"/>
      <c r="S21" s="58"/>
      <c r="T21" s="58"/>
      <c r="U21" s="61"/>
      <c r="V21" s="65" t="str">
        <f>IF(OR(V18=Z18,W18="",Y18="",W19="",Y19=""),"",IF(V18&gt;Z18,"○","×"))</f>
        <v>×</v>
      </c>
      <c r="W21" s="66"/>
      <c r="X21" s="66"/>
      <c r="Y21" s="66"/>
      <c r="Z21" s="65"/>
      <c r="AA21" s="67" t="s">
        <v>3</v>
      </c>
      <c r="AB21" s="68"/>
      <c r="AC21" s="24">
        <f>IF(AND(AB20="",AD20=""),"",AB20/AD20)</f>
        <v>0.32738095238095238</v>
      </c>
      <c r="AD21" s="24"/>
      <c r="AE21" s="69"/>
      <c r="AF21" s="8"/>
    </row>
    <row r="22" spans="1:33" s="2" customFormat="1" ht="17.25" customHeight="1">
      <c r="A22" s="51" t="s">
        <v>63</v>
      </c>
      <c r="B22" s="70">
        <f>IF(AND(C22="",E22=""),"",IF(C22&gt;E22,"１","0")+IF(C23&gt;E23,"１","0")+IF(C24&gt;E24,"１","0"))</f>
        <v>0</v>
      </c>
      <c r="C22" s="23">
        <f>IF(Y6="","",Y6)</f>
        <v>4</v>
      </c>
      <c r="D22" s="22" t="str">
        <f>IF(AND(C22="",E22=""),"","―")</f>
        <v>―</v>
      </c>
      <c r="E22" s="21">
        <f>IF(W6="","",W6)</f>
        <v>21</v>
      </c>
      <c r="F22" s="73">
        <f>IF(AND(E22="",C22=""),"",IF(C22&lt;E22,"１","0")+IF(C23&lt;E23,"１","0")+IF(C24&lt;E24,"１","0"))</f>
        <v>2</v>
      </c>
      <c r="G22" s="70">
        <f>IF(AND(H22="",J22=""),"",IF(H22&gt;J22,"１","0")+IF(H23&gt;J23,"１","0")+IF(H24&gt;J24,"１","0"))</f>
        <v>0</v>
      </c>
      <c r="H22" s="23">
        <f>IF(Y10="","",Y10)</f>
        <v>7</v>
      </c>
      <c r="I22" s="22" t="str">
        <f>IF(AND(H22="",J22=""),"","―")</f>
        <v>―</v>
      </c>
      <c r="J22" s="21">
        <f>IF(W10="","",W10)</f>
        <v>21</v>
      </c>
      <c r="K22" s="73">
        <f>IF(AND(J22="",H22=""),"",IF(H22&lt;J22,"１","0")+IF(H23&lt;J23,"１","0")+IF(H24&lt;J24,"１","0"))</f>
        <v>2</v>
      </c>
      <c r="L22" s="70">
        <f>IF(AND(M22="",O22=""),"",IF(M22&gt;O22,"１","0")+IF(M23&gt;O23,"１","0")+IF(M24&gt;O24,"１","0"))</f>
        <v>0</v>
      </c>
      <c r="M22" s="23">
        <f>IF(Y14="","",Y14)</f>
        <v>9</v>
      </c>
      <c r="N22" s="22" t="str">
        <f>IF(AND(M22="",O22=""),"","―")</f>
        <v>―</v>
      </c>
      <c r="O22" s="21">
        <f>IF(W14="","",W14)</f>
        <v>21</v>
      </c>
      <c r="P22" s="73">
        <f>IF(AND(O22="",M22=""),"",IF(M22&lt;O22,"１","0")+IF(M23&lt;O23,"１","0")+IF(M24&lt;O24,"１","0"))</f>
        <v>2</v>
      </c>
      <c r="Q22" s="70">
        <f>IF(AND(R22="",T22=""),"",IF(R22&gt;T22,"１","0")+IF(R23&gt;T23,"１","0")+IF(R24&gt;T24,"１","0"))</f>
        <v>2</v>
      </c>
      <c r="R22" s="23">
        <f>IF(Y18="","",Y18)</f>
        <v>21</v>
      </c>
      <c r="S22" s="22" t="str">
        <f>IF(AND(R22="",T22=""),"","―")</f>
        <v>―</v>
      </c>
      <c r="T22" s="21">
        <f>IF(W18="","",W18)</f>
        <v>16</v>
      </c>
      <c r="U22" s="73">
        <f>IF(AND(T22="",R22=""),"",IF(R22&lt;T22,"１","0")+IF(R23&lt;T23,"１","0")+IF(R24&lt;T24,"１","0"))</f>
        <v>0</v>
      </c>
      <c r="V22" s="54"/>
      <c r="W22" s="55"/>
      <c r="X22" s="55"/>
      <c r="Y22" s="55"/>
      <c r="Z22" s="56"/>
      <c r="AA22" s="20">
        <f>COUNTIF(B25:Z25,"○")</f>
        <v>1</v>
      </c>
      <c r="AB22" s="19" t="s">
        <v>9</v>
      </c>
      <c r="AC22" s="19">
        <f>COUNTIF(B25:Z25,"×")</f>
        <v>3</v>
      </c>
      <c r="AD22" s="19" t="s">
        <v>8</v>
      </c>
      <c r="AE22" s="69">
        <f>IF(AND(AA22=0,AC22=0),"",AH10)</f>
        <v>4</v>
      </c>
      <c r="AF22" s="8"/>
    </row>
    <row r="23" spans="1:33" s="2" customFormat="1" ht="17.25" customHeight="1">
      <c r="A23" s="52"/>
      <c r="B23" s="71"/>
      <c r="C23" s="18">
        <f>IF(Y7="","",Y7)</f>
        <v>3</v>
      </c>
      <c r="D23" s="17" t="str">
        <f>IF(AND(C23="",E23=""),"","―")</f>
        <v>―</v>
      </c>
      <c r="E23" s="16">
        <f>IF(W7="","",W7)</f>
        <v>21</v>
      </c>
      <c r="F23" s="74"/>
      <c r="G23" s="71"/>
      <c r="H23" s="18">
        <f>IF(Y11="","",Y11)</f>
        <v>9</v>
      </c>
      <c r="I23" s="17" t="str">
        <f>IF(AND(H23="",J23=""),"","―")</f>
        <v>―</v>
      </c>
      <c r="J23" s="16">
        <f>IF(W11="","",W11)</f>
        <v>21</v>
      </c>
      <c r="K23" s="74"/>
      <c r="L23" s="71"/>
      <c r="M23" s="18">
        <f>IF(Y15="","",Y15)</f>
        <v>15</v>
      </c>
      <c r="N23" s="17" t="str">
        <f>IF(AND(M23="",O23=""),"","―")</f>
        <v>―</v>
      </c>
      <c r="O23" s="16">
        <f>IF(W15="","",W15)</f>
        <v>21</v>
      </c>
      <c r="P23" s="74"/>
      <c r="Q23" s="71"/>
      <c r="R23" s="18">
        <f>IF(Y19="","",Y19)</f>
        <v>21</v>
      </c>
      <c r="S23" s="17" t="str">
        <f>IF(AND(R23="",T23=""),"","―")</f>
        <v>―</v>
      </c>
      <c r="T23" s="16">
        <f>IF(W19="","",W19)</f>
        <v>13</v>
      </c>
      <c r="U23" s="74"/>
      <c r="V23" s="57"/>
      <c r="W23" s="58"/>
      <c r="X23" s="58"/>
      <c r="Y23" s="58"/>
      <c r="Z23" s="59"/>
      <c r="AA23" s="12" t="s">
        <v>7</v>
      </c>
      <c r="AB23" s="10">
        <f>IF(AND(AA22=0,AC22=0),"",IF(OR(B22="―",B22=""),"0",B22)+IF(OR(G22="―",G22=""),"0",G22)+IF(OR(L22="―",L22=""),"0",L22)+IF(OR(Q22="―",Q22=""),"0",Q22)+IF(OR(V22="―",V22=""),"0",V22))</f>
        <v>2</v>
      </c>
      <c r="AC23" s="11" t="s">
        <v>6</v>
      </c>
      <c r="AD23" s="10">
        <f>IF(AND(AA22=0,AC22=0),"",IF(OR(B22="―",B22=""),"0",F22)+IF(OR(G22="―",G22=""),"0",K22)+IF(OR(L22="―",L22=""),"0",P22)+IF(OR(Q22="―",Q22=""),"0",U22)+IF(OR(V22="―",V22=""),"0",Z22))</f>
        <v>6</v>
      </c>
      <c r="AE23" s="69"/>
      <c r="AF23" s="8"/>
      <c r="AG23" s="2">
        <f>IF(AD23=0,11,AB23/AD23)</f>
        <v>0.33333333333333331</v>
      </c>
    </row>
    <row r="24" spans="1:33" s="2" customFormat="1" ht="17.25" customHeight="1">
      <c r="A24" s="52"/>
      <c r="B24" s="72"/>
      <c r="C24" s="15" t="str">
        <f>IF(Y8="","",Y8)</f>
        <v/>
      </c>
      <c r="D24" s="14" t="str">
        <f>IF(AND(C24="",E24=""),"","―")</f>
        <v/>
      </c>
      <c r="E24" s="13" t="str">
        <f>IF(W8="","",W8)</f>
        <v/>
      </c>
      <c r="F24" s="75"/>
      <c r="G24" s="72"/>
      <c r="H24" s="15" t="str">
        <f>IF(Y12="","",Y12)</f>
        <v/>
      </c>
      <c r="I24" s="14" t="str">
        <f>IF(AND(H24="",J24=""),"","―")</f>
        <v/>
      </c>
      <c r="J24" s="13" t="str">
        <f>IF(W12="","",W12)</f>
        <v/>
      </c>
      <c r="K24" s="75"/>
      <c r="L24" s="72"/>
      <c r="M24" s="15" t="str">
        <f>IF(Y16="","",Y16)</f>
        <v/>
      </c>
      <c r="N24" s="14" t="str">
        <f>IF(AND(M24="",O24=""),"","―")</f>
        <v/>
      </c>
      <c r="O24" s="13" t="str">
        <f>IF(W16="","",W16)</f>
        <v/>
      </c>
      <c r="P24" s="75"/>
      <c r="Q24" s="72"/>
      <c r="R24" s="15" t="str">
        <f>IF(Y20="","",Y20)</f>
        <v/>
      </c>
      <c r="S24" s="14" t="str">
        <f>IF(AND(R24="",T24=""),"","―")</f>
        <v/>
      </c>
      <c r="T24" s="13" t="str">
        <f>IF(W20="","",W20)</f>
        <v/>
      </c>
      <c r="U24" s="75"/>
      <c r="V24" s="57"/>
      <c r="W24" s="58"/>
      <c r="X24" s="58"/>
      <c r="Y24" s="58"/>
      <c r="Z24" s="59"/>
      <c r="AA24" s="12" t="s">
        <v>5</v>
      </c>
      <c r="AB24" s="10">
        <f>IF(AND(AA22=0,AC22=0),"",SUM(C22:C24)+SUM(H22:H24)+SUM(M22:M24)+SUM(R22:R24)+SUM(W22:W24))</f>
        <v>89</v>
      </c>
      <c r="AC24" s="11" t="s">
        <v>4</v>
      </c>
      <c r="AD24" s="10">
        <f>IF(AND(AA22=0,AC22=0),"",SUM(E22:E24)+SUM(J22:J24)+SUM(O22:O24)+SUM(T22:T24)+SUM(Y22:Y24))</f>
        <v>155</v>
      </c>
      <c r="AE24" s="69"/>
      <c r="AF24" s="8"/>
    </row>
    <row r="25" spans="1:33" s="2" customFormat="1" ht="17.25" customHeight="1" thickBot="1">
      <c r="A25" s="79"/>
      <c r="B25" s="80" t="str">
        <f>IF(OR(B22=F22,C22="",E22="",C23="",E23=""),"",IF(B22&gt;F22,"○","×"))</f>
        <v>×</v>
      </c>
      <c r="C25" s="81"/>
      <c r="D25" s="81"/>
      <c r="E25" s="81"/>
      <c r="F25" s="80"/>
      <c r="G25" s="80" t="str">
        <f>IF(OR(G22=K22,H22="",J22="",H23="",J23=""),"",IF(G22&gt;K22,"○","×"))</f>
        <v>×</v>
      </c>
      <c r="H25" s="81"/>
      <c r="I25" s="81"/>
      <c r="J25" s="81"/>
      <c r="K25" s="80"/>
      <c r="L25" s="80" t="str">
        <f>IF(OR(L22=P22,M22="",O22="",M23="",O23=""),"",IF(L22&gt;P22,"○","×"))</f>
        <v>×</v>
      </c>
      <c r="M25" s="81"/>
      <c r="N25" s="81"/>
      <c r="O25" s="81"/>
      <c r="P25" s="80"/>
      <c r="Q25" s="80" t="str">
        <f>IF(OR(Q22=U22,R22="",T22="",R23="",T23=""),"",IF(Q22&gt;U22,"○","×"))</f>
        <v>○</v>
      </c>
      <c r="R25" s="81"/>
      <c r="S25" s="81"/>
      <c r="T25" s="81"/>
      <c r="U25" s="80"/>
      <c r="V25" s="85"/>
      <c r="W25" s="86"/>
      <c r="X25" s="86"/>
      <c r="Y25" s="86"/>
      <c r="Z25" s="87"/>
      <c r="AA25" s="83" t="s">
        <v>3</v>
      </c>
      <c r="AB25" s="84"/>
      <c r="AC25" s="9">
        <f>IF(AND(AB24="",AD24=""),"",AB24/AD24)</f>
        <v>0.5741935483870968</v>
      </c>
      <c r="AD25" s="9"/>
      <c r="AE25" s="82"/>
      <c r="AF25" s="8"/>
    </row>
    <row r="26" spans="1:33" s="4" customFormat="1" ht="16.5" customHeight="1">
      <c r="A26" s="4" t="s">
        <v>2</v>
      </c>
      <c r="E26" s="7"/>
      <c r="F26" s="7"/>
      <c r="J26" s="7"/>
      <c r="K26" s="7"/>
      <c r="O26" s="7"/>
      <c r="P26" s="7"/>
      <c r="S26" s="7"/>
      <c r="T26" s="7"/>
      <c r="U26" s="5"/>
      <c r="V26" s="5"/>
      <c r="W26" s="5"/>
      <c r="X26" s="5"/>
    </row>
    <row r="27" spans="1:33" s="4" customFormat="1" ht="15.75" customHeight="1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</row>
    <row r="28" spans="1:33" s="2" customFormat="1" ht="13.5" customHeight="1">
      <c r="A28" s="1" t="s">
        <v>0</v>
      </c>
      <c r="B28" s="1"/>
      <c r="C28" s="1"/>
      <c r="D28" s="1"/>
      <c r="E28" s="3"/>
      <c r="F28" s="3"/>
      <c r="G28" s="1"/>
      <c r="H28" s="1"/>
      <c r="I28" s="1"/>
      <c r="J28" s="3"/>
      <c r="K28" s="3"/>
      <c r="L28" s="1"/>
      <c r="M28" s="1"/>
      <c r="N28" s="1"/>
      <c r="O28" s="3"/>
      <c r="P28" s="3"/>
      <c r="Q28" s="1"/>
      <c r="R28" s="1"/>
      <c r="S28" s="1"/>
      <c r="T28" s="3"/>
      <c r="U28" s="3"/>
      <c r="V28" s="1"/>
      <c r="W28" s="1"/>
      <c r="X28" s="1"/>
      <c r="Y28" s="3"/>
      <c r="Z28" s="3"/>
      <c r="AA28" s="1"/>
      <c r="AB28" s="1"/>
      <c r="AC28" s="3"/>
      <c r="AD28" s="3"/>
    </row>
  </sheetData>
  <mergeCells count="86">
    <mergeCell ref="AA5:AD5"/>
    <mergeCell ref="B5:F5"/>
    <mergeCell ref="G5:K5"/>
    <mergeCell ref="L5:P5"/>
    <mergeCell ref="Q5:U5"/>
    <mergeCell ref="V5:Z5"/>
    <mergeCell ref="P6:P8"/>
    <mergeCell ref="A6:A9"/>
    <mergeCell ref="B6:F9"/>
    <mergeCell ref="G6:G8"/>
    <mergeCell ref="K6:K8"/>
    <mergeCell ref="L6:L8"/>
    <mergeCell ref="G9:K9"/>
    <mergeCell ref="L9:P9"/>
    <mergeCell ref="Q9:U9"/>
    <mergeCell ref="V9:Z9"/>
    <mergeCell ref="AA9:AB9"/>
    <mergeCell ref="Q6:Q8"/>
    <mergeCell ref="U6:U8"/>
    <mergeCell ref="V6:V8"/>
    <mergeCell ref="Z6:Z8"/>
    <mergeCell ref="AE6:AE9"/>
    <mergeCell ref="A10:A13"/>
    <mergeCell ref="B10:B12"/>
    <mergeCell ref="F10:F12"/>
    <mergeCell ref="G10:K13"/>
    <mergeCell ref="L10:L12"/>
    <mergeCell ref="B13:F13"/>
    <mergeCell ref="L13:P13"/>
    <mergeCell ref="P10:P12"/>
    <mergeCell ref="Q13:U13"/>
    <mergeCell ref="V13:Z13"/>
    <mergeCell ref="AA13:AB13"/>
    <mergeCell ref="Q10:Q12"/>
    <mergeCell ref="U10:U12"/>
    <mergeCell ref="V10:V12"/>
    <mergeCell ref="Z10:Z12"/>
    <mergeCell ref="AE10:AE13"/>
    <mergeCell ref="A14:A17"/>
    <mergeCell ref="B14:B16"/>
    <mergeCell ref="F14:F16"/>
    <mergeCell ref="G14:G16"/>
    <mergeCell ref="K14:K16"/>
    <mergeCell ref="B17:F17"/>
    <mergeCell ref="G17:K17"/>
    <mergeCell ref="Q17:U17"/>
    <mergeCell ref="V17:Z17"/>
    <mergeCell ref="AA17:AB17"/>
    <mergeCell ref="L14:P17"/>
    <mergeCell ref="Q14:Q16"/>
    <mergeCell ref="U14:U16"/>
    <mergeCell ref="V14:V16"/>
    <mergeCell ref="Z14:Z16"/>
    <mergeCell ref="A18:A21"/>
    <mergeCell ref="B18:B20"/>
    <mergeCell ref="F18:F20"/>
    <mergeCell ref="G18:G20"/>
    <mergeCell ref="K18:K20"/>
    <mergeCell ref="B21:F21"/>
    <mergeCell ref="G21:K21"/>
    <mergeCell ref="P18:P20"/>
    <mergeCell ref="Q18:U21"/>
    <mergeCell ref="V18:V20"/>
    <mergeCell ref="Z18:Z20"/>
    <mergeCell ref="AE14:AE17"/>
    <mergeCell ref="AE18:AE21"/>
    <mergeCell ref="L21:P21"/>
    <mergeCell ref="V21:Z21"/>
    <mergeCell ref="AA21:AB21"/>
    <mergeCell ref="L18:L20"/>
    <mergeCell ref="A22:A25"/>
    <mergeCell ref="B22:B24"/>
    <mergeCell ref="F22:F24"/>
    <mergeCell ref="G22:G24"/>
    <mergeCell ref="K22:K24"/>
    <mergeCell ref="B25:F25"/>
    <mergeCell ref="G25:K25"/>
    <mergeCell ref="AE22:AE25"/>
    <mergeCell ref="L25:P25"/>
    <mergeCell ref="Q25:U25"/>
    <mergeCell ref="AA25:AB25"/>
    <mergeCell ref="P22:P24"/>
    <mergeCell ref="Q22:Q24"/>
    <mergeCell ref="U22:U24"/>
    <mergeCell ref="V22:Z25"/>
    <mergeCell ref="L22:L24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scale="93" orientation="landscape" horizontalDpi="4294967293" r:id="rId1"/>
  <headerFooter alignWithMargins="0">
    <oddHeader>&amp;L
&amp;C&amp;"ＭＳ Ｐゴシック,太字"&amp;24第5回トキめき新潟国体記念小学生バレーボール三島大会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8"/>
  <sheetViews>
    <sheetView zoomScale="80" zoomScaleNormal="80" zoomScaleSheetLayoutView="100" workbookViewId="0">
      <selection activeCell="AP18" sqref="AP18"/>
    </sheetView>
  </sheetViews>
  <sheetFormatPr defaultRowHeight="13.5"/>
  <cols>
    <col min="1" max="1" width="14.625" style="1" customWidth="1"/>
    <col min="2" max="4" width="3.125" style="1" customWidth="1"/>
    <col min="5" max="6" width="3.125" style="3" customWidth="1"/>
    <col min="7" max="8" width="3.125" style="1" customWidth="1"/>
    <col min="9" max="9" width="3.25" style="1" customWidth="1"/>
    <col min="10" max="11" width="3.125" style="3" customWidth="1"/>
    <col min="12" max="14" width="3.125" style="1" customWidth="1"/>
    <col min="15" max="16" width="3.125" style="3" customWidth="1"/>
    <col min="17" max="19" width="3.125" style="1" customWidth="1"/>
    <col min="20" max="21" width="3.125" style="3" customWidth="1"/>
    <col min="22" max="24" width="3.125" style="1" customWidth="1"/>
    <col min="25" max="26" width="3.125" style="3" customWidth="1"/>
    <col min="27" max="27" width="7.875" style="1" customWidth="1"/>
    <col min="28" max="28" width="4.125" style="1" customWidth="1"/>
    <col min="29" max="29" width="7.875" style="3" customWidth="1"/>
    <col min="30" max="30" width="4.125" style="3" customWidth="1"/>
    <col min="31" max="31" width="5.875" style="2" customWidth="1"/>
    <col min="32" max="32" width="21.125" style="2" customWidth="1"/>
    <col min="33" max="40" width="16.375" style="2" hidden="1" customWidth="1"/>
    <col min="41" max="41" width="7.25" style="1" customWidth="1"/>
    <col min="42" max="42" width="8.125" style="1" customWidth="1"/>
    <col min="43" max="57" width="21.125" style="1" customWidth="1"/>
    <col min="58" max="16384" width="9" style="1"/>
  </cols>
  <sheetData>
    <row r="1" spans="1:43">
      <c r="AA1" s="1" t="s">
        <v>21</v>
      </c>
    </row>
    <row r="2" spans="1:43">
      <c r="AA2" s="1" t="s">
        <v>19</v>
      </c>
    </row>
    <row r="4" spans="1:43" ht="36" customHeight="1" thickBot="1">
      <c r="A4" s="41" t="s">
        <v>23</v>
      </c>
      <c r="B4" s="38"/>
      <c r="C4" s="38"/>
      <c r="D4" s="38"/>
      <c r="E4" s="38"/>
      <c r="F4" s="38"/>
      <c r="G4" s="38"/>
      <c r="H4" s="38"/>
      <c r="I4" s="40" t="s">
        <v>18</v>
      </c>
      <c r="J4" s="39" t="s">
        <v>17</v>
      </c>
      <c r="K4" s="38"/>
      <c r="L4" s="40" t="s">
        <v>18</v>
      </c>
      <c r="M4" s="39" t="s">
        <v>17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O4" s="2"/>
    </row>
    <row r="5" spans="1:43" ht="17.25" customHeight="1">
      <c r="A5" s="37"/>
      <c r="B5" s="44" t="str">
        <f>IF(A6="","",A6)</f>
        <v>広徳</v>
      </c>
      <c r="C5" s="45"/>
      <c r="D5" s="45"/>
      <c r="E5" s="45"/>
      <c r="F5" s="46"/>
      <c r="G5" s="44" t="str">
        <f>IF(A10="","",A10)</f>
        <v>御舘</v>
      </c>
      <c r="H5" s="47"/>
      <c r="I5" s="47"/>
      <c r="J5" s="47"/>
      <c r="K5" s="46"/>
      <c r="L5" s="44" t="str">
        <f>IF(A14="","",A14)</f>
        <v>栃尾</v>
      </c>
      <c r="M5" s="45"/>
      <c r="N5" s="45"/>
      <c r="O5" s="45"/>
      <c r="P5" s="46"/>
      <c r="Q5" s="44" t="str">
        <f>IF(A18="","",A18)</f>
        <v>広神</v>
      </c>
      <c r="R5" s="45"/>
      <c r="S5" s="45"/>
      <c r="T5" s="45"/>
      <c r="U5" s="46"/>
      <c r="V5" s="44" t="str">
        <f>IF(A22="","",A22)</f>
        <v>越路(女）</v>
      </c>
      <c r="W5" s="45"/>
      <c r="X5" s="45"/>
      <c r="Y5" s="45"/>
      <c r="Z5" s="46"/>
      <c r="AA5" s="42" t="s">
        <v>16</v>
      </c>
      <c r="AB5" s="43"/>
      <c r="AC5" s="43"/>
      <c r="AD5" s="43"/>
      <c r="AE5" s="36" t="s">
        <v>15</v>
      </c>
      <c r="AF5" s="29"/>
      <c r="AH5" s="34"/>
      <c r="AI5" s="34" t="s">
        <v>14</v>
      </c>
      <c r="AJ5" s="34" t="s">
        <v>13</v>
      </c>
      <c r="AK5" s="34" t="s">
        <v>12</v>
      </c>
      <c r="AL5" s="34" t="s">
        <v>11</v>
      </c>
      <c r="AM5" s="34" t="s">
        <v>10</v>
      </c>
      <c r="AO5" s="2"/>
    </row>
    <row r="6" spans="1:43" ht="17.25" customHeight="1">
      <c r="A6" s="51" t="s">
        <v>54</v>
      </c>
      <c r="B6" s="54"/>
      <c r="C6" s="55"/>
      <c r="D6" s="55"/>
      <c r="E6" s="55"/>
      <c r="F6" s="56"/>
      <c r="G6" s="62">
        <f>IF(AND(H6="",J6=""),"",IF(H6&gt;J6,"１","0")+IF(H7&gt;J7,"１","0")+IF(H8&gt;J8,"１","0"))</f>
        <v>2</v>
      </c>
      <c r="H6" s="33">
        <v>21</v>
      </c>
      <c r="I6" s="32" t="str">
        <f>IF(AND(H6="",J6=""),"","―")</f>
        <v>―</v>
      </c>
      <c r="J6" s="31">
        <v>8</v>
      </c>
      <c r="K6" s="48">
        <f>IF(AND(J6="",H6=""),"",IF(H6&lt;J6,"１","0")+IF(H7&lt;J7,"１","0")+IF(H8&lt;J8,"１","0"))</f>
        <v>0</v>
      </c>
      <c r="L6" s="62">
        <f>IF(AND(M6="",O6=""),"",IF(M6&gt;O6,"１","0")+IF(M7&gt;O7,"１","0")+IF(M8&gt;O8,"１","0"))</f>
        <v>2</v>
      </c>
      <c r="M6" s="33">
        <v>21</v>
      </c>
      <c r="N6" s="32" t="str">
        <f>IF(AND(M6="",O6=""),"","―")</f>
        <v>―</v>
      </c>
      <c r="O6" s="31">
        <v>13</v>
      </c>
      <c r="P6" s="48">
        <f>IF(AND(O6="",M6=""),"",IF(M6&lt;O6,"１","0")+IF(M7&lt;O7,"１","0")+IF(M8&lt;O8,"１","0"))</f>
        <v>0</v>
      </c>
      <c r="Q6" s="62">
        <f>IF(AND(R6="",T6=""),"",IF(R6&gt;T6,"１","0")+IF(R7&gt;T7,"１","0")+IF(R8&gt;T8,"１","0"))</f>
        <v>2</v>
      </c>
      <c r="R6" s="33">
        <v>21</v>
      </c>
      <c r="S6" s="32" t="str">
        <f>IF(AND(R6="",T6=""),"","―")</f>
        <v>―</v>
      </c>
      <c r="T6" s="31">
        <v>19</v>
      </c>
      <c r="U6" s="48">
        <f>IF(AND(T6="",R6=""),"",IF(R6&lt;T6,"１","0")+IF(R7&lt;T7,"１","0")+IF(R8&lt;T8,"１","0"))</f>
        <v>0</v>
      </c>
      <c r="V6" s="62">
        <f>IF(AND(W6="",Y6=""),"",IF(W6&gt;Y6,"１","0")+IF(W7&gt;Y7,"１","0")+IF(W8&gt;Y8,"１","0"))</f>
        <v>2</v>
      </c>
      <c r="W6" s="33">
        <v>21</v>
      </c>
      <c r="X6" s="32" t="str">
        <f>IF(AND(W6="",Y6=""),"","―")</f>
        <v>―</v>
      </c>
      <c r="Y6" s="31">
        <v>4</v>
      </c>
      <c r="Z6" s="48">
        <f>IF(AND(Y6="",W6=""),"",IF(W6&lt;Y6,"１","0")+IF(W7&lt;Y7,"１","0")+IF(W8&lt;Y8,"１","0"))</f>
        <v>0</v>
      </c>
      <c r="AA6" s="20">
        <f>COUNTIF(B9:Z9,"○")</f>
        <v>4</v>
      </c>
      <c r="AB6" s="19" t="s">
        <v>9</v>
      </c>
      <c r="AC6" s="19">
        <f>COUNTIF(B9:Z9,"×")</f>
        <v>0</v>
      </c>
      <c r="AD6" s="19" t="s">
        <v>8</v>
      </c>
      <c r="AE6" s="69">
        <f>IF(AND(AA6=0,AC6=0),"",AH6)</f>
        <v>1</v>
      </c>
      <c r="AF6" s="8"/>
      <c r="AH6" s="34">
        <f>RANK(AM6,AM6:AM10)</f>
        <v>1</v>
      </c>
      <c r="AI6" s="34" t="str">
        <f>A6</f>
        <v>広徳</v>
      </c>
      <c r="AJ6" s="34">
        <f>AA6/(AA6+AC6)*10</f>
        <v>10</v>
      </c>
      <c r="AK6" s="34">
        <f>AG7</f>
        <v>11</v>
      </c>
      <c r="AL6" s="34">
        <f>AC9/100</f>
        <v>1.8666666666666668E-2</v>
      </c>
      <c r="AM6" s="34">
        <f>SUM(AJ6:AL6)</f>
        <v>21.018666666666668</v>
      </c>
      <c r="AP6" s="2">
        <f>AE6</f>
        <v>1</v>
      </c>
      <c r="AQ6" s="1" t="str">
        <f>A6</f>
        <v>広徳</v>
      </c>
    </row>
    <row r="7" spans="1:43" ht="17.25" customHeight="1">
      <c r="A7" s="52"/>
      <c r="B7" s="57"/>
      <c r="C7" s="58"/>
      <c r="D7" s="58"/>
      <c r="E7" s="58"/>
      <c r="F7" s="59"/>
      <c r="G7" s="63"/>
      <c r="H7" s="30">
        <v>21</v>
      </c>
      <c r="I7" s="29" t="str">
        <f>IF(AND(H7="",J7=""),"","―")</f>
        <v>―</v>
      </c>
      <c r="J7" s="28">
        <v>11</v>
      </c>
      <c r="K7" s="49"/>
      <c r="L7" s="63"/>
      <c r="M7" s="30">
        <v>21</v>
      </c>
      <c r="N7" s="29" t="str">
        <f>IF(AND(M7="",O7=""),"","―")</f>
        <v>―</v>
      </c>
      <c r="O7" s="28">
        <v>10</v>
      </c>
      <c r="P7" s="49"/>
      <c r="Q7" s="63"/>
      <c r="R7" s="30">
        <v>21</v>
      </c>
      <c r="S7" s="29" t="str">
        <f>IF(AND(R7="",T7=""),"","―")</f>
        <v>―</v>
      </c>
      <c r="T7" s="28">
        <v>11</v>
      </c>
      <c r="U7" s="49"/>
      <c r="V7" s="63"/>
      <c r="W7" s="30">
        <v>21</v>
      </c>
      <c r="X7" s="29" t="str">
        <f>IF(AND(W7="",Y7=""),"","―")</f>
        <v>―</v>
      </c>
      <c r="Y7" s="28">
        <v>14</v>
      </c>
      <c r="Z7" s="49"/>
      <c r="AA7" s="12" t="s">
        <v>7</v>
      </c>
      <c r="AB7" s="10">
        <f>IF(AND(AA6=0,AC6=0),"",IF(OR(B6="―",B6=""),"0",B6)+IF(OR(G6="―",G6=""),"0",G6)+IF(OR(L6="―",L6=""),"0",L6)+IF(OR(Q6="―",Q6=""),"0",Q6)+IF(OR(V6="―",V6=""),"0",V6))</f>
        <v>8</v>
      </c>
      <c r="AC7" s="11" t="s">
        <v>6</v>
      </c>
      <c r="AD7" s="10">
        <f>IF(AND(AA6=0,AC6=0),"",IF(OR(B6="―",B6=""),"0",F6)+IF(OR(G6="―",G6=""),"0",K6)+IF(OR(L6="―",L6=""),"0",P6)+IF(OR(Q6="―",Q6=""),"0",U6)+IF(OR(V6="―",V6=""),"0",Z6))</f>
        <v>0</v>
      </c>
      <c r="AE7" s="69"/>
      <c r="AF7" s="8"/>
      <c r="AG7" s="2">
        <f>IF(AD7=0,11,AB7/AD7)</f>
        <v>11</v>
      </c>
      <c r="AH7" s="34">
        <f>RANK(AM7,AM6:AM10)</f>
        <v>4</v>
      </c>
      <c r="AI7" s="34" t="str">
        <f>A10</f>
        <v>御舘</v>
      </c>
      <c r="AJ7" s="34">
        <f>AA10/(AA10+AC10)*10</f>
        <v>2.5</v>
      </c>
      <c r="AK7" s="34">
        <f>AG11</f>
        <v>0.2857142857142857</v>
      </c>
      <c r="AL7" s="34">
        <f>AC13/100</f>
        <v>8.1132075471698119E-3</v>
      </c>
      <c r="AM7" s="34">
        <f>SUM(AJ7:AL7)</f>
        <v>2.7938274932614555</v>
      </c>
      <c r="AP7" s="2">
        <f>AE10</f>
        <v>4</v>
      </c>
      <c r="AQ7" s="2" t="str">
        <f>A10</f>
        <v>御舘</v>
      </c>
    </row>
    <row r="8" spans="1:43" ht="17.25" customHeight="1">
      <c r="A8" s="52"/>
      <c r="B8" s="57"/>
      <c r="C8" s="58"/>
      <c r="D8" s="58"/>
      <c r="E8" s="58"/>
      <c r="F8" s="59"/>
      <c r="G8" s="64"/>
      <c r="H8" s="27"/>
      <c r="I8" s="26" t="str">
        <f>IF(AND(H8="",J8=""),"","―")</f>
        <v/>
      </c>
      <c r="J8" s="25"/>
      <c r="K8" s="50"/>
      <c r="L8" s="64"/>
      <c r="M8" s="27"/>
      <c r="N8" s="26" t="str">
        <f>IF(AND(M8="",O8=""),"","―")</f>
        <v/>
      </c>
      <c r="O8" s="25"/>
      <c r="P8" s="50"/>
      <c r="Q8" s="64"/>
      <c r="R8" s="27"/>
      <c r="S8" s="26" t="str">
        <f>IF(AND(R8="",T8=""),"","―")</f>
        <v/>
      </c>
      <c r="T8" s="25"/>
      <c r="U8" s="50"/>
      <c r="V8" s="64"/>
      <c r="W8" s="27"/>
      <c r="X8" s="26" t="str">
        <f>IF(AND(W8="",Y8=""),"","―")</f>
        <v/>
      </c>
      <c r="Y8" s="25"/>
      <c r="Z8" s="50"/>
      <c r="AA8" s="12" t="s">
        <v>5</v>
      </c>
      <c r="AB8" s="10">
        <f>IF(AND(AA6=0,AC6=0),"",SUM(C6:C8)+SUM(H6:H8)+SUM(M6:M8)+SUM(R6:R8)+SUM(W6:W8))</f>
        <v>168</v>
      </c>
      <c r="AC8" s="11" t="s">
        <v>4</v>
      </c>
      <c r="AD8" s="10">
        <f>IF(AND(AA6=0,AC6=0),"",SUM(E6:E8)+SUM(J6:J8)+SUM(O6:O8)+SUM(T6:T8)+SUM(Y6:Y8))</f>
        <v>90</v>
      </c>
      <c r="AE8" s="69"/>
      <c r="AF8" s="8"/>
      <c r="AH8" s="34">
        <f>RANK(AM8,AM6:AM10)</f>
        <v>3</v>
      </c>
      <c r="AI8" s="35" t="str">
        <f>A14</f>
        <v>栃尾</v>
      </c>
      <c r="AJ8" s="34">
        <f>AA14/(AA14+AC14)*10</f>
        <v>5</v>
      </c>
      <c r="AK8" s="34">
        <f>AG15</f>
        <v>1.25</v>
      </c>
      <c r="AL8" s="34">
        <f>AC17/100</f>
        <v>9.8657718120805371E-3</v>
      </c>
      <c r="AM8" s="34">
        <f>SUM(AJ8:AL8)</f>
        <v>6.2598657718120805</v>
      </c>
      <c r="AP8" s="2">
        <f>AE14</f>
        <v>3</v>
      </c>
      <c r="AQ8" s="1" t="str">
        <f>A14</f>
        <v>栃尾</v>
      </c>
    </row>
    <row r="9" spans="1:43" ht="17.25" customHeight="1">
      <c r="A9" s="53"/>
      <c r="B9" s="60"/>
      <c r="C9" s="58"/>
      <c r="D9" s="58"/>
      <c r="E9" s="58"/>
      <c r="F9" s="61"/>
      <c r="G9" s="65" t="str">
        <f>IF(OR(G6=K6,H6="",J6="",H7="",J7=""),"",IF(G6&gt;K6,"○","×"))</f>
        <v>○</v>
      </c>
      <c r="H9" s="66"/>
      <c r="I9" s="66"/>
      <c r="J9" s="66"/>
      <c r="K9" s="65"/>
      <c r="L9" s="65" t="str">
        <f>IF(OR(L6=P6,M6="",O6="",M7="",O7=""),"",IF(L6&gt;P6,"○","×"))</f>
        <v>○</v>
      </c>
      <c r="M9" s="66"/>
      <c r="N9" s="66"/>
      <c r="O9" s="66"/>
      <c r="P9" s="65"/>
      <c r="Q9" s="65" t="str">
        <f>IF(OR(Q6=U6,R6="",T6="",R7="",T7=""),"",IF(Q6&gt;U6,"○","×"))</f>
        <v>○</v>
      </c>
      <c r="R9" s="66"/>
      <c r="S9" s="66"/>
      <c r="T9" s="66"/>
      <c r="U9" s="65"/>
      <c r="V9" s="65" t="str">
        <f>IF(OR(V6=Z6,W6="",Y6="",W7="",Y7=""),"",IF(V6&gt;Z6,"○","×"))</f>
        <v>○</v>
      </c>
      <c r="W9" s="66"/>
      <c r="X9" s="66"/>
      <c r="Y9" s="66"/>
      <c r="Z9" s="65"/>
      <c r="AA9" s="67" t="s">
        <v>3</v>
      </c>
      <c r="AB9" s="68"/>
      <c r="AC9" s="24">
        <f>IF(AND(AB8="",AD8=""),"",AB8/AD8)</f>
        <v>1.8666666666666667</v>
      </c>
      <c r="AD9" s="24"/>
      <c r="AE9" s="69"/>
      <c r="AF9" s="8"/>
      <c r="AH9" s="34">
        <f>RANK(AM9,AM6:AM10)</f>
        <v>2</v>
      </c>
      <c r="AI9" s="35" t="str">
        <f>A18</f>
        <v>広神</v>
      </c>
      <c r="AJ9" s="34">
        <f>AA18/(AA18+AC18)*10</f>
        <v>7.5</v>
      </c>
      <c r="AK9" s="34">
        <f>AG19</f>
        <v>2</v>
      </c>
      <c r="AL9" s="34">
        <f>AC21/100</f>
        <v>1.2500000000000001E-2</v>
      </c>
      <c r="AM9" s="34">
        <f>SUM(AJ9:AL9)</f>
        <v>9.5124999999999993</v>
      </c>
      <c r="AP9" s="2">
        <f>AE18</f>
        <v>2</v>
      </c>
      <c r="AQ9" s="1" t="str">
        <f>A18</f>
        <v>広神</v>
      </c>
    </row>
    <row r="10" spans="1:43" ht="17.25" customHeight="1">
      <c r="A10" s="51" t="s">
        <v>55</v>
      </c>
      <c r="B10" s="70">
        <f>IF(AND(C10="",E10=""),"",IF(C10&gt;E10,"１","0")+IF(C11&gt;E11,"１","0")+IF(C12&gt;E12,"１","0"))</f>
        <v>0</v>
      </c>
      <c r="C10" s="23">
        <f>IF(J6="","",J6)</f>
        <v>8</v>
      </c>
      <c r="D10" s="22" t="str">
        <f>IF(AND(C10="",E10=""),"","―")</f>
        <v>―</v>
      </c>
      <c r="E10" s="21">
        <f>IF(H6="","",H6)</f>
        <v>21</v>
      </c>
      <c r="F10" s="73">
        <f>IF(AND(E10="",C10=""),"",IF(C10&lt;E10,"１","0")+IF(C11&lt;E11,"１","0")+IF(C12&lt;E12,"１","0"))</f>
        <v>2</v>
      </c>
      <c r="G10" s="54"/>
      <c r="H10" s="55"/>
      <c r="I10" s="55"/>
      <c r="J10" s="55"/>
      <c r="K10" s="56"/>
      <c r="L10" s="62">
        <f>IF(AND(M10="",O10=""),"",IF(M10&gt;O10,"１","0")+IF(M11&gt;O11,"１","0")+IF(M12&gt;O12,"１","0"))</f>
        <v>0</v>
      </c>
      <c r="M10" s="33">
        <v>12</v>
      </c>
      <c r="N10" s="32" t="str">
        <f>IF(AND(M10="",O10=""),"","―")</f>
        <v>―</v>
      </c>
      <c r="O10" s="31">
        <v>21</v>
      </c>
      <c r="P10" s="48">
        <f>IF(AND(O10="",M10=""),"",IF(M10&lt;O10,"１","0")+IF(M11&lt;O11,"１","0")+IF(M12&lt;O12,"１","0"))</f>
        <v>2</v>
      </c>
      <c r="Q10" s="62">
        <f>IF(AND(R10="",T10=""),"",IF(R10&gt;T10,"１","0")+IF(R11&gt;T11,"１","0")+IF(R12&gt;T12,"１","0"))</f>
        <v>0</v>
      </c>
      <c r="R10" s="33">
        <v>8</v>
      </c>
      <c r="S10" s="32" t="str">
        <f>IF(AND(R10="",T10=""),"","―")</f>
        <v>―</v>
      </c>
      <c r="T10" s="31">
        <v>21</v>
      </c>
      <c r="U10" s="48">
        <f>IF(AND(T10="",R10=""),"",IF(R10&lt;T10,"１","0")+IF(R11&lt;T11,"１","0")+IF(R12&lt;T12,"１","0"))</f>
        <v>2</v>
      </c>
      <c r="V10" s="62">
        <f>IF(AND(W10="",Y10=""),"",IF(W10&gt;Y10,"１","0")+IF(W11&gt;Y11,"１","0")+IF(W12&gt;Y12,"１","0"))</f>
        <v>2</v>
      </c>
      <c r="W10" s="33">
        <v>20</v>
      </c>
      <c r="X10" s="32" t="str">
        <f>IF(AND(W10="",Y10=""),"","―")</f>
        <v>―</v>
      </c>
      <c r="Y10" s="31">
        <v>21</v>
      </c>
      <c r="Z10" s="48">
        <f>IF(AND(Y10="",W10=""),"",IF(W10&lt;Y10,"１","0")+IF(W11&lt;Y11,"１","0")+IF(W12&lt;Y12,"１","0"))</f>
        <v>1</v>
      </c>
      <c r="AA10" s="20">
        <f>COUNTIF(B13:Z13,"○")</f>
        <v>1</v>
      </c>
      <c r="AB10" s="19" t="s">
        <v>9</v>
      </c>
      <c r="AC10" s="19">
        <f>COUNTIF(B13:Z13,"×")</f>
        <v>3</v>
      </c>
      <c r="AD10" s="19" t="s">
        <v>8</v>
      </c>
      <c r="AE10" s="69">
        <f>IF(AND(AA10=0,AC10=0),"",AH7)</f>
        <v>4</v>
      </c>
      <c r="AF10" s="8"/>
      <c r="AH10" s="34">
        <f>RANK(AM10,AM6:AM10)</f>
        <v>5</v>
      </c>
      <c r="AI10" s="35" t="str">
        <f>A22</f>
        <v>越路(女）</v>
      </c>
      <c r="AJ10" s="34">
        <f>AA22/(AA22+AC22)*10</f>
        <v>0</v>
      </c>
      <c r="AK10" s="34">
        <f>AG23</f>
        <v>0.125</v>
      </c>
      <c r="AL10" s="34">
        <f>AC25/100</f>
        <v>5.6043956043956046E-3</v>
      </c>
      <c r="AM10" s="34">
        <f>SUM(AJ10:AL10)</f>
        <v>0.1306043956043956</v>
      </c>
      <c r="AP10" s="2">
        <f>AE22</f>
        <v>5</v>
      </c>
      <c r="AQ10" s="1" t="str">
        <f>A22</f>
        <v>越路(女）</v>
      </c>
    </row>
    <row r="11" spans="1:43" ht="17.25" customHeight="1">
      <c r="A11" s="52"/>
      <c r="B11" s="71"/>
      <c r="C11" s="18">
        <f>IF(J7="","",J7)</f>
        <v>11</v>
      </c>
      <c r="D11" s="17" t="str">
        <f>IF(AND(C11="",E11=""),"","―")</f>
        <v>―</v>
      </c>
      <c r="E11" s="16">
        <f>IF(H7="","",H7)</f>
        <v>21</v>
      </c>
      <c r="F11" s="74"/>
      <c r="G11" s="57"/>
      <c r="H11" s="58"/>
      <c r="I11" s="58"/>
      <c r="J11" s="58"/>
      <c r="K11" s="59"/>
      <c r="L11" s="63"/>
      <c r="M11" s="30">
        <v>17</v>
      </c>
      <c r="N11" s="29" t="str">
        <f>IF(AND(M11="",O11=""),"","―")</f>
        <v>―</v>
      </c>
      <c r="O11" s="28">
        <v>21</v>
      </c>
      <c r="P11" s="49"/>
      <c r="Q11" s="63"/>
      <c r="R11" s="30">
        <v>17</v>
      </c>
      <c r="S11" s="29" t="str">
        <f>IF(AND(R11="",T11=""),"","―")</f>
        <v>―</v>
      </c>
      <c r="T11" s="28">
        <v>21</v>
      </c>
      <c r="U11" s="49"/>
      <c r="V11" s="63"/>
      <c r="W11" s="30">
        <v>21</v>
      </c>
      <c r="X11" s="29" t="str">
        <f>IF(AND(W11="",Y11=""),"","―")</f>
        <v>―</v>
      </c>
      <c r="Y11" s="28">
        <v>10</v>
      </c>
      <c r="Z11" s="49"/>
      <c r="AA11" s="12" t="s">
        <v>7</v>
      </c>
      <c r="AB11" s="10">
        <f>IF(AND(AA10=0,AC10=0),"",IF(OR(B10="―",B10=""),"0",B10)+IF(OR(G10="―",G10=""),"0",G10)+IF(OR(L10="―",L10=""),"0",L10)+IF(OR(Q10="―",Q10=""),"0",Q10)+IF(OR(V10="―",V10=""),"0",V10))</f>
        <v>2</v>
      </c>
      <c r="AC11" s="11" t="s">
        <v>6</v>
      </c>
      <c r="AD11" s="10">
        <f>IF(AND(AA10=0,AC10=0),"",IF(OR(B10="―",B10=""),"0",F10)+IF(OR(G10="―",G10=""),"0",K10)+IF(OR(L10="―",L10=""),"0",P10)+IF(OR(Q10="―",Q10=""),"0",U10)+IF(OR(V10="―",V10=""),"0",Z10))</f>
        <v>7</v>
      </c>
      <c r="AE11" s="69"/>
      <c r="AF11" s="8"/>
      <c r="AG11" s="2">
        <f>IF(AD11=0,11,AB11/AD11)</f>
        <v>0.2857142857142857</v>
      </c>
      <c r="AO11" s="2"/>
    </row>
    <row r="12" spans="1:43" ht="17.25" customHeight="1">
      <c r="A12" s="52"/>
      <c r="B12" s="72"/>
      <c r="C12" s="15" t="str">
        <f>IF(J8="","",J8)</f>
        <v/>
      </c>
      <c r="D12" s="14" t="str">
        <f>IF(AND(C12="",E12=""),"","―")</f>
        <v/>
      </c>
      <c r="E12" s="13" t="str">
        <f>IF(H8="","",H8)</f>
        <v/>
      </c>
      <c r="F12" s="75"/>
      <c r="G12" s="57"/>
      <c r="H12" s="58"/>
      <c r="I12" s="58"/>
      <c r="J12" s="58"/>
      <c r="K12" s="59"/>
      <c r="L12" s="64"/>
      <c r="M12" s="27"/>
      <c r="N12" s="26" t="str">
        <f>IF(AND(M12="",O12=""),"","―")</f>
        <v/>
      </c>
      <c r="O12" s="25"/>
      <c r="P12" s="50"/>
      <c r="Q12" s="64"/>
      <c r="R12" s="27"/>
      <c r="S12" s="26" t="str">
        <f>IF(AND(R12="",T12=""),"","―")</f>
        <v/>
      </c>
      <c r="T12" s="25"/>
      <c r="U12" s="50"/>
      <c r="V12" s="64"/>
      <c r="W12" s="27">
        <v>15</v>
      </c>
      <c r="X12" s="26" t="str">
        <f>IF(AND(W12="",Y12=""),"","―")</f>
        <v>―</v>
      </c>
      <c r="Y12" s="25">
        <v>2</v>
      </c>
      <c r="Z12" s="50"/>
      <c r="AA12" s="12" t="s">
        <v>5</v>
      </c>
      <c r="AB12" s="10">
        <f>IF(AND(AA10=0,AC10=0),"",SUM(C10:C12)+SUM(H10:H12)+SUM(M10:M12)+SUM(R10:R12)+SUM(W10:W12))</f>
        <v>129</v>
      </c>
      <c r="AC12" s="11" t="s">
        <v>4</v>
      </c>
      <c r="AD12" s="10">
        <f>IF(AND(AA10=0,AC10=0),"",SUM(E10:E12)+SUM(J10:J12)+SUM(O10:O12)+SUM(T10:T12)+SUM(Y10:Y12))</f>
        <v>159</v>
      </c>
      <c r="AE12" s="69"/>
      <c r="AF12" s="8"/>
      <c r="AO12" s="2"/>
    </row>
    <row r="13" spans="1:43" ht="17.25" customHeight="1">
      <c r="A13" s="53"/>
      <c r="B13" s="76" t="str">
        <f>IF(OR(B10=F10,C10="",E10="",C11="",E11=""),"",IF(B10&gt;F10,"○","×"))</f>
        <v>×</v>
      </c>
      <c r="C13" s="77"/>
      <c r="D13" s="77"/>
      <c r="E13" s="77"/>
      <c r="F13" s="76"/>
      <c r="G13" s="60"/>
      <c r="H13" s="58"/>
      <c r="I13" s="58"/>
      <c r="J13" s="58"/>
      <c r="K13" s="61"/>
      <c r="L13" s="65" t="str">
        <f>IF(OR(L10=P10,M10="",O10="",M11="",O11=""),"",IF(L10&gt;P10,"○","×"))</f>
        <v>×</v>
      </c>
      <c r="M13" s="66"/>
      <c r="N13" s="66"/>
      <c r="O13" s="66"/>
      <c r="P13" s="65"/>
      <c r="Q13" s="65" t="str">
        <f>IF(OR(Q10=U10,R10="",T10="",R11="",T11=""),"",IF(Q10&gt;U10,"○","×"))</f>
        <v>×</v>
      </c>
      <c r="R13" s="66"/>
      <c r="S13" s="66"/>
      <c r="T13" s="66"/>
      <c r="U13" s="65"/>
      <c r="V13" s="65" t="str">
        <f>IF(OR(V10=Z10,W10="",Y10="",W11="",Y11=""),"",IF(V10&gt;Z10,"○","×"))</f>
        <v>○</v>
      </c>
      <c r="W13" s="66"/>
      <c r="X13" s="66"/>
      <c r="Y13" s="66"/>
      <c r="Z13" s="65"/>
      <c r="AA13" s="67" t="s">
        <v>3</v>
      </c>
      <c r="AB13" s="68"/>
      <c r="AC13" s="24">
        <f>IF(AND(AB12="",AD12=""),"",AB12/AD12)</f>
        <v>0.81132075471698117</v>
      </c>
      <c r="AD13" s="24"/>
      <c r="AE13" s="69"/>
      <c r="AF13" s="8"/>
    </row>
    <row r="14" spans="1:43" ht="17.25" customHeight="1">
      <c r="A14" s="52" t="s">
        <v>56</v>
      </c>
      <c r="B14" s="70">
        <f>IF(AND(C14="",E14=""),"",IF(C14&gt;E14,"１","0")+IF(C15&gt;E15,"１","0")+IF(C16&gt;E16,"１","0"))</f>
        <v>0</v>
      </c>
      <c r="C14" s="23">
        <f>IF(O6="","",O6)</f>
        <v>13</v>
      </c>
      <c r="D14" s="22" t="str">
        <f>IF(AND(C14="",E14=""),"","―")</f>
        <v>―</v>
      </c>
      <c r="E14" s="21">
        <f>IF(M6="","",M6)</f>
        <v>21</v>
      </c>
      <c r="F14" s="73">
        <f>IF(AND(E14="",C14=""),"",IF(C14&lt;E14,"１","0")+IF(C15&lt;E15,"１","0")+IF(C16&lt;E16,"１","0"))</f>
        <v>2</v>
      </c>
      <c r="G14" s="70">
        <f>IF(AND(H14="",J14=""),"",IF(H14&gt;J14,"１","0")+IF(H15&gt;J15,"１","0")+IF(H16&gt;J16,"１","0"))</f>
        <v>2</v>
      </c>
      <c r="H14" s="23">
        <f>IF(O10="","",O10)</f>
        <v>21</v>
      </c>
      <c r="I14" s="22" t="str">
        <f>IF(AND(H14="",J14=""),"","―")</f>
        <v>―</v>
      </c>
      <c r="J14" s="21">
        <f>IF(M10="","",M10)</f>
        <v>12</v>
      </c>
      <c r="K14" s="73">
        <f>IF(AND(J14="",H14=""),"",IF(H14&lt;J14,"１","0")+IF(H15&lt;J15,"１","0")+IF(H16&lt;J16,"１","0"))</f>
        <v>0</v>
      </c>
      <c r="L14" s="54"/>
      <c r="M14" s="55"/>
      <c r="N14" s="55"/>
      <c r="O14" s="55"/>
      <c r="P14" s="56"/>
      <c r="Q14" s="62">
        <f>IF(AND(R14="",T14=""),"",IF(R14&gt;T14,"１","0")+IF(R15&gt;T15,"１","0")+IF(R16&gt;T16,"１","0"))</f>
        <v>1</v>
      </c>
      <c r="R14" s="33">
        <v>21</v>
      </c>
      <c r="S14" s="32" t="str">
        <f>IF(AND(R14="",T14=""),"","―")</f>
        <v>―</v>
      </c>
      <c r="T14" s="31">
        <v>20</v>
      </c>
      <c r="U14" s="48">
        <f>IF(AND(T14="",R14=""),"",IF(R14&lt;T14,"１","0")+IF(R15&lt;T15,"１","0")+IF(R16&lt;T16,"１","0"))</f>
        <v>2</v>
      </c>
      <c r="V14" s="62">
        <f>IF(AND(W14="",Y14=""),"",IF(W14&gt;Y14,"１","0")+IF(W15&gt;Y15,"１","0")+IF(W16&gt;Y16,"１","0"))</f>
        <v>2</v>
      </c>
      <c r="W14" s="33">
        <v>21</v>
      </c>
      <c r="X14" s="32" t="str">
        <f>IF(AND(W14="",Y14=""),"","―")</f>
        <v>―</v>
      </c>
      <c r="Y14" s="31">
        <v>14</v>
      </c>
      <c r="Z14" s="48">
        <f>IF(AND(Y14="",W14=""),"",IF(W14&lt;Y14,"１","0")+IF(W15&lt;Y15,"１","0")+IF(W16&lt;Y16,"１","0"))</f>
        <v>0</v>
      </c>
      <c r="AA14" s="20">
        <f>COUNTIF(B17:Z17,"○")</f>
        <v>2</v>
      </c>
      <c r="AB14" s="19" t="s">
        <v>9</v>
      </c>
      <c r="AC14" s="19">
        <f>COUNTIF(B17:Z17,"×")</f>
        <v>2</v>
      </c>
      <c r="AD14" s="19" t="s">
        <v>8</v>
      </c>
      <c r="AE14" s="69">
        <f>IF(AND(AA14=0,AC14=0),"",AH8)</f>
        <v>3</v>
      </c>
      <c r="AF14" s="8"/>
    </row>
    <row r="15" spans="1:43" ht="17.25" customHeight="1">
      <c r="A15" s="52"/>
      <c r="B15" s="71"/>
      <c r="C15" s="18">
        <f>IF(O7="","",O7)</f>
        <v>10</v>
      </c>
      <c r="D15" s="17" t="str">
        <f>IF(AND(C15="",E15=""),"","―")</f>
        <v>―</v>
      </c>
      <c r="E15" s="16">
        <f>IF(M7="","",M7)</f>
        <v>21</v>
      </c>
      <c r="F15" s="74"/>
      <c r="G15" s="71"/>
      <c r="H15" s="18">
        <f>IF(O11="","",O11)</f>
        <v>21</v>
      </c>
      <c r="I15" s="17" t="str">
        <f>IF(AND(H15="",J15=""),"","―")</f>
        <v>―</v>
      </c>
      <c r="J15" s="16">
        <f>IF(M11="","",M11)</f>
        <v>17</v>
      </c>
      <c r="K15" s="74"/>
      <c r="L15" s="57"/>
      <c r="M15" s="58"/>
      <c r="N15" s="58"/>
      <c r="O15" s="58"/>
      <c r="P15" s="59"/>
      <c r="Q15" s="63"/>
      <c r="R15" s="30">
        <v>17</v>
      </c>
      <c r="S15" s="29" t="str">
        <f>IF(AND(R15="",T15=""),"","―")</f>
        <v>―</v>
      </c>
      <c r="T15" s="28">
        <v>21</v>
      </c>
      <c r="U15" s="49"/>
      <c r="V15" s="63"/>
      <c r="W15" s="30">
        <v>21</v>
      </c>
      <c r="X15" s="29" t="str">
        <f>IF(AND(W15="",Y15=""),"","―")</f>
        <v>―</v>
      </c>
      <c r="Y15" s="28">
        <v>8</v>
      </c>
      <c r="Z15" s="49"/>
      <c r="AA15" s="12" t="s">
        <v>7</v>
      </c>
      <c r="AB15" s="10">
        <f>IF(AND(AA14=0,AC14=0),"",IF(OR(B14="―",B14=""),"0",B14)+IF(OR(G14="―",G14=""),"0",G14)+IF(OR(L14="―",L14=""),"0",L14)+IF(OR(Q14="―",Q14=""),"0",Q14)+IF(OR(V14="―",V14=""),"0",V14))</f>
        <v>5</v>
      </c>
      <c r="AC15" s="11" t="s">
        <v>6</v>
      </c>
      <c r="AD15" s="10">
        <f>IF(AND(AA14=0,AC14=0),"",IF(OR(B14="―",B14=""),"0",F14)+IF(OR(G14="―",G14=""),"0",K14)+IF(OR(L14="―",L14=""),"0",P14)+IF(OR(Q14="―",Q14=""),"0",U14)+IF(OR(V14="―",V14=""),"0",Z14))</f>
        <v>4</v>
      </c>
      <c r="AE15" s="69"/>
      <c r="AF15" s="8"/>
      <c r="AG15" s="2">
        <f>IF(AD15=0,11,AB15/AD15)</f>
        <v>1.25</v>
      </c>
    </row>
    <row r="16" spans="1:43" ht="17.25" customHeight="1">
      <c r="A16" s="52"/>
      <c r="B16" s="72"/>
      <c r="C16" s="15" t="str">
        <f>IF(O8="","",O8)</f>
        <v/>
      </c>
      <c r="D16" s="14" t="str">
        <f>IF(AND(C16="",E16=""),"","―")</f>
        <v/>
      </c>
      <c r="E16" s="13" t="str">
        <f>IF(M8="","",M8)</f>
        <v/>
      </c>
      <c r="F16" s="75"/>
      <c r="G16" s="72"/>
      <c r="H16" s="15" t="str">
        <f>IF(O12="","",O12)</f>
        <v/>
      </c>
      <c r="I16" s="14" t="str">
        <f>IF(AND(H16="",J16=""),"","―")</f>
        <v/>
      </c>
      <c r="J16" s="13" t="str">
        <f>IF(M12="","",M12)</f>
        <v/>
      </c>
      <c r="K16" s="75"/>
      <c r="L16" s="57"/>
      <c r="M16" s="58"/>
      <c r="N16" s="58"/>
      <c r="O16" s="58"/>
      <c r="P16" s="59"/>
      <c r="Q16" s="64"/>
      <c r="R16" s="27">
        <v>2</v>
      </c>
      <c r="S16" s="26" t="str">
        <f>IF(AND(R16="",T16=""),"","―")</f>
        <v>―</v>
      </c>
      <c r="T16" s="25">
        <v>15</v>
      </c>
      <c r="U16" s="50"/>
      <c r="V16" s="64"/>
      <c r="W16" s="27"/>
      <c r="X16" s="26" t="str">
        <f>IF(AND(W16="",Y16=""),"","―")</f>
        <v/>
      </c>
      <c r="Y16" s="25"/>
      <c r="Z16" s="50"/>
      <c r="AA16" s="12" t="s">
        <v>5</v>
      </c>
      <c r="AB16" s="10">
        <f>IF(AND(AA14=0,AC14=0),"",SUM(C14:C16)+SUM(H14:H16)+SUM(M14:M16)+SUM(R14:R16)+SUM(W14:W16))</f>
        <v>147</v>
      </c>
      <c r="AC16" s="11" t="s">
        <v>4</v>
      </c>
      <c r="AD16" s="10">
        <f>IF(AND(AA14=0,AC14=0),"",SUM(E14:E16)+SUM(J14:J16)+SUM(O14:O16)+SUM(T14:T16)+SUM(Y14:Y16))</f>
        <v>149</v>
      </c>
      <c r="AE16" s="69"/>
      <c r="AF16" s="8"/>
    </row>
    <row r="17" spans="1:33" s="2" customFormat="1" ht="17.25" customHeight="1">
      <c r="A17" s="53"/>
      <c r="B17" s="76" t="str">
        <f>IF(OR(B14=F14,C14="",E14="",C15="",E15=""),"",IF(B14&gt;F14,"○","×"))</f>
        <v>×</v>
      </c>
      <c r="C17" s="77"/>
      <c r="D17" s="77"/>
      <c r="E17" s="77"/>
      <c r="F17" s="76"/>
      <c r="G17" s="76" t="str">
        <f>IF(OR(G14=K14,H14="",J14="",H15="",J15=""),"",IF(G14&gt;K14,"○","×"))</f>
        <v>○</v>
      </c>
      <c r="H17" s="77"/>
      <c r="I17" s="77"/>
      <c r="J17" s="77"/>
      <c r="K17" s="76"/>
      <c r="L17" s="60"/>
      <c r="M17" s="78"/>
      <c r="N17" s="78"/>
      <c r="O17" s="78"/>
      <c r="P17" s="61"/>
      <c r="Q17" s="65" t="str">
        <f>IF(OR(Q14=U14,R14="",T14="",R15="",T15=""),"",IF(Q14&gt;U14,"○","×"))</f>
        <v>×</v>
      </c>
      <c r="R17" s="66"/>
      <c r="S17" s="66"/>
      <c r="T17" s="66"/>
      <c r="U17" s="65"/>
      <c r="V17" s="65" t="str">
        <f>IF(OR(V14=Z14,W14="",Y14="",W15="",Y15=""),"",IF(V14&gt;Z14,"○","×"))</f>
        <v>○</v>
      </c>
      <c r="W17" s="66"/>
      <c r="X17" s="66"/>
      <c r="Y17" s="66"/>
      <c r="Z17" s="65"/>
      <c r="AA17" s="67" t="s">
        <v>3</v>
      </c>
      <c r="AB17" s="68"/>
      <c r="AC17" s="24">
        <f>IF(AND(AB16="",AD16=""),"",AB16/AD16)</f>
        <v>0.98657718120805371</v>
      </c>
      <c r="AD17" s="24"/>
      <c r="AE17" s="69"/>
      <c r="AF17" s="8"/>
    </row>
    <row r="18" spans="1:33" s="2" customFormat="1" ht="17.25" customHeight="1">
      <c r="A18" s="51" t="s">
        <v>57</v>
      </c>
      <c r="B18" s="70">
        <f>IF(AND(C18="",E18=""),"",IF(C18&gt;E18,"１","0")+IF(C19&gt;E19,"１","0")+IF(C20&gt;E20,"１","0"))</f>
        <v>0</v>
      </c>
      <c r="C18" s="23">
        <f>IF(T6="","",T6)</f>
        <v>19</v>
      </c>
      <c r="D18" s="22" t="str">
        <f>IF(AND(C18="",E18=""),"","―")</f>
        <v>―</v>
      </c>
      <c r="E18" s="21">
        <f>IF(R6="","",R6)</f>
        <v>21</v>
      </c>
      <c r="F18" s="73">
        <f>IF(AND(E18="",C18=""),"",IF(C18&lt;E18,"１","0")+IF(C19&lt;E19,"１","0")+IF(C20&lt;E20,"１","0"))</f>
        <v>2</v>
      </c>
      <c r="G18" s="70">
        <f>IF(AND(H18="",J18=""),"",IF(H18&gt;J18,"１","0")+IF(H19&gt;J19,"１","0")+IF(H20&gt;J20,"１","0"))</f>
        <v>2</v>
      </c>
      <c r="H18" s="23">
        <f>IF(T10="","",T10)</f>
        <v>21</v>
      </c>
      <c r="I18" s="22" t="str">
        <f>IF(AND(H18="",J18=""),"","―")</f>
        <v>―</v>
      </c>
      <c r="J18" s="21">
        <f>IF(R10="","",R10)</f>
        <v>8</v>
      </c>
      <c r="K18" s="73">
        <f>IF(AND(J18="",H18=""),"",IF(H18&lt;J18,"１","0")+IF(H19&lt;J19,"１","0")+IF(H20&lt;J20,"１","0"))</f>
        <v>0</v>
      </c>
      <c r="L18" s="70">
        <f>IF(AND(M18="",O18=""),"",IF(M18&gt;O18,"１","0")+IF(M19&gt;O19,"１","0")+IF(M20&gt;O20,"１","0"))</f>
        <v>2</v>
      </c>
      <c r="M18" s="23">
        <f>IF(T14="","",T14)</f>
        <v>20</v>
      </c>
      <c r="N18" s="22" t="str">
        <f>IF(AND(M18="",O18=""),"","―")</f>
        <v>―</v>
      </c>
      <c r="O18" s="21">
        <f>IF(R14="","",R14)</f>
        <v>21</v>
      </c>
      <c r="P18" s="73">
        <f>IF(AND(O18="",M18=""),"",IF(M18&lt;O18,"１","0")+IF(M19&lt;O19,"１","0")+IF(M20&lt;O20,"１","0"))</f>
        <v>1</v>
      </c>
      <c r="Q18" s="54"/>
      <c r="R18" s="55"/>
      <c r="S18" s="55"/>
      <c r="T18" s="55"/>
      <c r="U18" s="56"/>
      <c r="V18" s="62">
        <f>IF(AND(W18="",Y18=""),"",IF(W18&gt;Y18,"１","0")+IF(W19&gt;Y19,"１","0")+IF(W20&gt;Y20,"１","0"))</f>
        <v>2</v>
      </c>
      <c r="W18" s="33">
        <v>21</v>
      </c>
      <c r="X18" s="32" t="str">
        <f>IF(AND(W18="",Y18=""),"","―")</f>
        <v>―</v>
      </c>
      <c r="Y18" s="31">
        <v>16</v>
      </c>
      <c r="Z18" s="48">
        <f>IF(AND(Y18="",W18=""),"",IF(W18&lt;Y18,"１","0")+IF(W19&lt;Y19,"１","0")+IF(W20&lt;Y20,"１","0"))</f>
        <v>0</v>
      </c>
      <c r="AA18" s="20">
        <f>COUNTIF(B21:Z21,"○")</f>
        <v>3</v>
      </c>
      <c r="AB18" s="19" t="s">
        <v>9</v>
      </c>
      <c r="AC18" s="19">
        <f>COUNTIF(B21:Z21,"×")</f>
        <v>1</v>
      </c>
      <c r="AD18" s="19" t="s">
        <v>8</v>
      </c>
      <c r="AE18" s="69">
        <f>IF(AND(AA18=0,AC18=0),"",AH9)</f>
        <v>2</v>
      </c>
      <c r="AF18" s="8"/>
    </row>
    <row r="19" spans="1:33" s="2" customFormat="1" ht="17.25" customHeight="1">
      <c r="A19" s="52"/>
      <c r="B19" s="71"/>
      <c r="C19" s="18">
        <f>IF(T7="","",T7)</f>
        <v>11</v>
      </c>
      <c r="D19" s="17" t="str">
        <f>IF(AND(C19="",E19=""),"","―")</f>
        <v>―</v>
      </c>
      <c r="E19" s="16">
        <f>IF(R7="","",R7)</f>
        <v>21</v>
      </c>
      <c r="F19" s="74"/>
      <c r="G19" s="71"/>
      <c r="H19" s="18">
        <f>IF(T11="","",T11)</f>
        <v>21</v>
      </c>
      <c r="I19" s="17" t="str">
        <f>IF(AND(H19="",J19=""),"","―")</f>
        <v>―</v>
      </c>
      <c r="J19" s="16">
        <f>IF(R11="","",R11)</f>
        <v>17</v>
      </c>
      <c r="K19" s="74"/>
      <c r="L19" s="71"/>
      <c r="M19" s="18">
        <f>IF(T15="","",T15)</f>
        <v>21</v>
      </c>
      <c r="N19" s="17" t="str">
        <f>IF(AND(M19="",O19=""),"","―")</f>
        <v>―</v>
      </c>
      <c r="O19" s="16">
        <f>IF(R15="","",R15)</f>
        <v>17</v>
      </c>
      <c r="P19" s="74"/>
      <c r="Q19" s="57"/>
      <c r="R19" s="58"/>
      <c r="S19" s="58"/>
      <c r="T19" s="58"/>
      <c r="U19" s="59"/>
      <c r="V19" s="63"/>
      <c r="W19" s="30">
        <v>21</v>
      </c>
      <c r="X19" s="29" t="str">
        <f>IF(AND(W19="",Y19=""),"","―")</f>
        <v>―</v>
      </c>
      <c r="Y19" s="28">
        <v>13</v>
      </c>
      <c r="Z19" s="49"/>
      <c r="AA19" s="12" t="s">
        <v>7</v>
      </c>
      <c r="AB19" s="10">
        <f>IF(AND(AA18=0,AC18=0),"",IF(OR(B18="―",B18=""),"0",B18)+IF(OR(G18="―",G18=""),"0",G18)+IF(OR(L18="―",L18=""),"0",L18)+IF(OR(Q18="―",Q18=""),"0",Q18)+IF(OR(V18="―",V18=""),"0",V18))</f>
        <v>6</v>
      </c>
      <c r="AC19" s="11" t="s">
        <v>6</v>
      </c>
      <c r="AD19" s="10">
        <f>IF(AND(AA18=0,AC18=0),"",IF(OR(B18="―",B18=""),"0",F18)+IF(OR(G18="―",G18=""),"0",K18)+IF(OR(L18="―",L18=""),"0",P18)+IF(OR(Q18="―",Q18=""),"0",U18)+IF(OR(V18="―",V18=""),"0",Z18))</f>
        <v>3</v>
      </c>
      <c r="AE19" s="69"/>
      <c r="AF19" s="8"/>
      <c r="AG19" s="2">
        <f>IF(AD19=0,11,AB19/AD19)</f>
        <v>2</v>
      </c>
    </row>
    <row r="20" spans="1:33" s="2" customFormat="1" ht="17.25" customHeight="1">
      <c r="A20" s="52"/>
      <c r="B20" s="72"/>
      <c r="C20" s="15" t="str">
        <f>IF(T8="","",T8)</f>
        <v/>
      </c>
      <c r="D20" s="14" t="str">
        <f>IF(AND(C20="",E20=""),"","―")</f>
        <v/>
      </c>
      <c r="E20" s="13" t="str">
        <f>IF(R8="","",R8)</f>
        <v/>
      </c>
      <c r="F20" s="75"/>
      <c r="G20" s="72"/>
      <c r="H20" s="15" t="str">
        <f>IF(T12="","",T12)</f>
        <v/>
      </c>
      <c r="I20" s="14" t="str">
        <f>IF(AND(H20="",J20=""),"","―")</f>
        <v/>
      </c>
      <c r="J20" s="13" t="str">
        <f>IF(R12="","",R12)</f>
        <v/>
      </c>
      <c r="K20" s="75"/>
      <c r="L20" s="72"/>
      <c r="M20" s="15">
        <f>IF(T16="","",T16)</f>
        <v>15</v>
      </c>
      <c r="N20" s="14" t="str">
        <f>IF(AND(M20="",O20=""),"","―")</f>
        <v>―</v>
      </c>
      <c r="O20" s="13">
        <f>IF(R16="","",R16)</f>
        <v>2</v>
      </c>
      <c r="P20" s="75"/>
      <c r="Q20" s="57"/>
      <c r="R20" s="58"/>
      <c r="S20" s="58"/>
      <c r="T20" s="58"/>
      <c r="U20" s="59"/>
      <c r="V20" s="64"/>
      <c r="W20" s="27"/>
      <c r="X20" s="26" t="str">
        <f>IF(AND(W20="",Y20=""),"","―")</f>
        <v/>
      </c>
      <c r="Y20" s="25"/>
      <c r="Z20" s="50"/>
      <c r="AA20" s="12" t="s">
        <v>5</v>
      </c>
      <c r="AB20" s="10">
        <f>IF(AND(AA18=0,AC18=0),"",SUM(C18:C20)+SUM(H18:H20)+SUM(M18:M20)+SUM(R18:R20)+SUM(W18:W20))</f>
        <v>170</v>
      </c>
      <c r="AC20" s="11" t="s">
        <v>4</v>
      </c>
      <c r="AD20" s="10">
        <f>IF(AND(AA18=0,AC18=0),"",SUM(E18:E20)+SUM(J18:J20)+SUM(O18:O20)+SUM(T18:T20)+SUM(Y18:Y20))</f>
        <v>136</v>
      </c>
      <c r="AE20" s="69"/>
      <c r="AF20" s="8"/>
    </row>
    <row r="21" spans="1:33" s="2" customFormat="1" ht="17.25" customHeight="1">
      <c r="A21" s="53"/>
      <c r="B21" s="76" t="str">
        <f>IF(OR(B18=F18,C18="",E18="",C19="",E19=""),"",IF(B18&gt;F18,"○","×"))</f>
        <v>×</v>
      </c>
      <c r="C21" s="77"/>
      <c r="D21" s="77"/>
      <c r="E21" s="77"/>
      <c r="F21" s="76"/>
      <c r="G21" s="76" t="str">
        <f>IF(OR(G18=K18,H18="",J18="",H19="",J19=""),"",IF(G18&gt;K18,"○","×"))</f>
        <v>○</v>
      </c>
      <c r="H21" s="77"/>
      <c r="I21" s="77"/>
      <c r="J21" s="77"/>
      <c r="K21" s="76"/>
      <c r="L21" s="76" t="str">
        <f>IF(OR(L18=P18,M18="",O18="",M19="",O19=""),"",IF(L18&gt;P18,"○","×"))</f>
        <v>○</v>
      </c>
      <c r="M21" s="77"/>
      <c r="N21" s="77"/>
      <c r="O21" s="77"/>
      <c r="P21" s="76"/>
      <c r="Q21" s="60"/>
      <c r="R21" s="58"/>
      <c r="S21" s="58"/>
      <c r="T21" s="58"/>
      <c r="U21" s="61"/>
      <c r="V21" s="65" t="str">
        <f>IF(OR(V18=Z18,W18="",Y18="",W19="",Y19=""),"",IF(V18&gt;Z18,"○","×"))</f>
        <v>○</v>
      </c>
      <c r="W21" s="66"/>
      <c r="X21" s="66"/>
      <c r="Y21" s="66"/>
      <c r="Z21" s="65"/>
      <c r="AA21" s="67" t="s">
        <v>3</v>
      </c>
      <c r="AB21" s="68"/>
      <c r="AC21" s="24">
        <f>IF(AND(AB20="",AD20=""),"",AB20/AD20)</f>
        <v>1.25</v>
      </c>
      <c r="AD21" s="24"/>
      <c r="AE21" s="69"/>
      <c r="AF21" s="8"/>
    </row>
    <row r="22" spans="1:33" s="2" customFormat="1" ht="17.25" customHeight="1">
      <c r="A22" s="51" t="s">
        <v>58</v>
      </c>
      <c r="B22" s="70">
        <f>IF(AND(C22="",E22=""),"",IF(C22&gt;E22,"１","0")+IF(C23&gt;E23,"１","0")+IF(C24&gt;E24,"１","0"))</f>
        <v>0</v>
      </c>
      <c r="C22" s="23">
        <f>IF(Y6="","",Y6)</f>
        <v>4</v>
      </c>
      <c r="D22" s="22" t="str">
        <f>IF(AND(C22="",E22=""),"","―")</f>
        <v>―</v>
      </c>
      <c r="E22" s="21">
        <f>IF(W6="","",W6)</f>
        <v>21</v>
      </c>
      <c r="F22" s="73">
        <f>IF(AND(E22="",C22=""),"",IF(C22&lt;E22,"１","0")+IF(C23&lt;E23,"１","0")+IF(C24&lt;E24,"１","0"))</f>
        <v>2</v>
      </c>
      <c r="G22" s="70">
        <f>IF(AND(H22="",J22=""),"",IF(H22&gt;J22,"１","0")+IF(H23&gt;J23,"１","0")+IF(H24&gt;J24,"１","0"))</f>
        <v>1</v>
      </c>
      <c r="H22" s="23">
        <f>IF(Y10="","",Y10)</f>
        <v>21</v>
      </c>
      <c r="I22" s="22" t="str">
        <f>IF(AND(H22="",J22=""),"","―")</f>
        <v>―</v>
      </c>
      <c r="J22" s="21">
        <f>IF(W10="","",W10)</f>
        <v>20</v>
      </c>
      <c r="K22" s="73">
        <f>IF(AND(J22="",H22=""),"",IF(H22&lt;J22,"１","0")+IF(H23&lt;J23,"１","0")+IF(H24&lt;J24,"１","0"))</f>
        <v>2</v>
      </c>
      <c r="L22" s="70">
        <f>IF(AND(M22="",O22=""),"",IF(M22&gt;O22,"１","0")+IF(M23&gt;O23,"１","0")+IF(M24&gt;O24,"１","0"))</f>
        <v>0</v>
      </c>
      <c r="M22" s="23">
        <f>IF(Y14="","",Y14)</f>
        <v>14</v>
      </c>
      <c r="N22" s="22" t="str">
        <f>IF(AND(M22="",O22=""),"","―")</f>
        <v>―</v>
      </c>
      <c r="O22" s="21">
        <f>IF(W14="","",W14)</f>
        <v>21</v>
      </c>
      <c r="P22" s="73">
        <f>IF(AND(O22="",M22=""),"",IF(M22&lt;O22,"１","0")+IF(M23&lt;O23,"１","0")+IF(M24&lt;O24,"１","0"))</f>
        <v>2</v>
      </c>
      <c r="Q22" s="70">
        <f>IF(AND(R22="",T22=""),"",IF(R22&gt;T22,"１","0")+IF(R23&gt;T23,"１","0")+IF(R24&gt;T24,"１","0"))</f>
        <v>0</v>
      </c>
      <c r="R22" s="23">
        <f>IF(Y18="","",Y18)</f>
        <v>16</v>
      </c>
      <c r="S22" s="22" t="str">
        <f>IF(AND(R22="",T22=""),"","―")</f>
        <v>―</v>
      </c>
      <c r="T22" s="21">
        <f>IF(W18="","",W18)</f>
        <v>21</v>
      </c>
      <c r="U22" s="73">
        <f>IF(AND(T22="",R22=""),"",IF(R22&lt;T22,"１","0")+IF(R23&lt;T23,"１","0")+IF(R24&lt;T24,"１","0"))</f>
        <v>2</v>
      </c>
      <c r="V22" s="54"/>
      <c r="W22" s="55"/>
      <c r="X22" s="55"/>
      <c r="Y22" s="55"/>
      <c r="Z22" s="56"/>
      <c r="AA22" s="20">
        <f>COUNTIF(B25:Z25,"○")</f>
        <v>0</v>
      </c>
      <c r="AB22" s="19" t="s">
        <v>9</v>
      </c>
      <c r="AC22" s="19">
        <f>COUNTIF(B25:Z25,"×")</f>
        <v>4</v>
      </c>
      <c r="AD22" s="19" t="s">
        <v>8</v>
      </c>
      <c r="AE22" s="69">
        <f>IF(AND(AA22=0,AC22=0),"",AH10)</f>
        <v>5</v>
      </c>
      <c r="AF22" s="8"/>
    </row>
    <row r="23" spans="1:33" s="2" customFormat="1" ht="17.25" customHeight="1">
      <c r="A23" s="52"/>
      <c r="B23" s="71"/>
      <c r="C23" s="18">
        <f>IF(Y7="","",Y7)</f>
        <v>14</v>
      </c>
      <c r="D23" s="17" t="str">
        <f>IF(AND(C23="",E23=""),"","―")</f>
        <v>―</v>
      </c>
      <c r="E23" s="16">
        <f>IF(W7="","",W7)</f>
        <v>21</v>
      </c>
      <c r="F23" s="74"/>
      <c r="G23" s="71"/>
      <c r="H23" s="18">
        <f>IF(Y11="","",Y11)</f>
        <v>10</v>
      </c>
      <c r="I23" s="17" t="str">
        <f>IF(AND(H23="",J23=""),"","―")</f>
        <v>―</v>
      </c>
      <c r="J23" s="16">
        <f>IF(W11="","",W11)</f>
        <v>21</v>
      </c>
      <c r="K23" s="74"/>
      <c r="L23" s="71"/>
      <c r="M23" s="18">
        <f>IF(Y15="","",Y15)</f>
        <v>8</v>
      </c>
      <c r="N23" s="17" t="str">
        <f>IF(AND(M23="",O23=""),"","―")</f>
        <v>―</v>
      </c>
      <c r="O23" s="16">
        <f>IF(W15="","",W15)</f>
        <v>21</v>
      </c>
      <c r="P23" s="74"/>
      <c r="Q23" s="71"/>
      <c r="R23" s="18">
        <f>IF(Y19="","",Y19)</f>
        <v>13</v>
      </c>
      <c r="S23" s="17" t="str">
        <f>IF(AND(R23="",T23=""),"","―")</f>
        <v>―</v>
      </c>
      <c r="T23" s="16">
        <f>IF(W19="","",W19)</f>
        <v>21</v>
      </c>
      <c r="U23" s="74"/>
      <c r="V23" s="57"/>
      <c r="W23" s="58"/>
      <c r="X23" s="58"/>
      <c r="Y23" s="58"/>
      <c r="Z23" s="59"/>
      <c r="AA23" s="12" t="s">
        <v>7</v>
      </c>
      <c r="AB23" s="10">
        <f>IF(AND(AA22=0,AC22=0),"",IF(OR(B22="―",B22=""),"0",B22)+IF(OR(G22="―",G22=""),"0",G22)+IF(OR(L22="―",L22=""),"0",L22)+IF(OR(Q22="―",Q22=""),"0",Q22)+IF(OR(V22="―",V22=""),"0",V22))</f>
        <v>1</v>
      </c>
      <c r="AC23" s="11" t="s">
        <v>6</v>
      </c>
      <c r="AD23" s="10">
        <f>IF(AND(AA22=0,AC22=0),"",IF(OR(B22="―",B22=""),"0",F22)+IF(OR(G22="―",G22=""),"0",K22)+IF(OR(L22="―",L22=""),"0",P22)+IF(OR(Q22="―",Q22=""),"0",U22)+IF(OR(V22="―",V22=""),"0",Z22))</f>
        <v>8</v>
      </c>
      <c r="AE23" s="69"/>
      <c r="AF23" s="8"/>
      <c r="AG23" s="2">
        <f>IF(AD23=0,11,AB23/AD23)</f>
        <v>0.125</v>
      </c>
    </row>
    <row r="24" spans="1:33" s="2" customFormat="1" ht="17.25" customHeight="1">
      <c r="A24" s="52"/>
      <c r="B24" s="72"/>
      <c r="C24" s="15" t="str">
        <f>IF(Y8="","",Y8)</f>
        <v/>
      </c>
      <c r="D24" s="14" t="str">
        <f>IF(AND(C24="",E24=""),"","―")</f>
        <v/>
      </c>
      <c r="E24" s="13" t="str">
        <f>IF(W8="","",W8)</f>
        <v/>
      </c>
      <c r="F24" s="75"/>
      <c r="G24" s="72"/>
      <c r="H24" s="15">
        <f>IF(Y12="","",Y12)</f>
        <v>2</v>
      </c>
      <c r="I24" s="14" t="str">
        <f>IF(AND(H24="",J24=""),"","―")</f>
        <v>―</v>
      </c>
      <c r="J24" s="13">
        <f>IF(W12="","",W12)</f>
        <v>15</v>
      </c>
      <c r="K24" s="75"/>
      <c r="L24" s="72"/>
      <c r="M24" s="15" t="str">
        <f>IF(Y16="","",Y16)</f>
        <v/>
      </c>
      <c r="N24" s="14" t="str">
        <f>IF(AND(M24="",O24=""),"","―")</f>
        <v/>
      </c>
      <c r="O24" s="13" t="str">
        <f>IF(W16="","",W16)</f>
        <v/>
      </c>
      <c r="P24" s="75"/>
      <c r="Q24" s="72"/>
      <c r="R24" s="15" t="str">
        <f>IF(Y20="","",Y20)</f>
        <v/>
      </c>
      <c r="S24" s="14" t="str">
        <f>IF(AND(R24="",T24=""),"","―")</f>
        <v/>
      </c>
      <c r="T24" s="13" t="str">
        <f>IF(W20="","",W20)</f>
        <v/>
      </c>
      <c r="U24" s="75"/>
      <c r="V24" s="57"/>
      <c r="W24" s="58"/>
      <c r="X24" s="58"/>
      <c r="Y24" s="58"/>
      <c r="Z24" s="59"/>
      <c r="AA24" s="12" t="s">
        <v>5</v>
      </c>
      <c r="AB24" s="10">
        <f>IF(AND(AA22=0,AC22=0),"",SUM(C22:C24)+SUM(H22:H24)+SUM(M22:M24)+SUM(R22:R24)+SUM(W22:W24))</f>
        <v>102</v>
      </c>
      <c r="AC24" s="11" t="s">
        <v>4</v>
      </c>
      <c r="AD24" s="10">
        <f>IF(AND(AA22=0,AC22=0),"",SUM(E22:E24)+SUM(J22:J24)+SUM(O22:O24)+SUM(T22:T24)+SUM(Y22:Y24))</f>
        <v>182</v>
      </c>
      <c r="AE24" s="69"/>
      <c r="AF24" s="8"/>
    </row>
    <row r="25" spans="1:33" s="2" customFormat="1" ht="17.25" customHeight="1" thickBot="1">
      <c r="A25" s="79"/>
      <c r="B25" s="80" t="str">
        <f>IF(OR(B22=F22,C22="",E22="",C23="",E23=""),"",IF(B22&gt;F22,"○","×"))</f>
        <v>×</v>
      </c>
      <c r="C25" s="81"/>
      <c r="D25" s="81"/>
      <c r="E25" s="81"/>
      <c r="F25" s="80"/>
      <c r="G25" s="80" t="str">
        <f>IF(OR(G22=K22,H22="",J22="",H23="",J23=""),"",IF(G22&gt;K22,"○","×"))</f>
        <v>×</v>
      </c>
      <c r="H25" s="81"/>
      <c r="I25" s="81"/>
      <c r="J25" s="81"/>
      <c r="K25" s="80"/>
      <c r="L25" s="80" t="str">
        <f>IF(OR(L22=P22,M22="",O22="",M23="",O23=""),"",IF(L22&gt;P22,"○","×"))</f>
        <v>×</v>
      </c>
      <c r="M25" s="81"/>
      <c r="N25" s="81"/>
      <c r="O25" s="81"/>
      <c r="P25" s="80"/>
      <c r="Q25" s="80" t="str">
        <f>IF(OR(Q22=U22,R22="",T22="",R23="",T23=""),"",IF(Q22&gt;U22,"○","×"))</f>
        <v>×</v>
      </c>
      <c r="R25" s="81"/>
      <c r="S25" s="81"/>
      <c r="T25" s="81"/>
      <c r="U25" s="80"/>
      <c r="V25" s="85"/>
      <c r="W25" s="86"/>
      <c r="X25" s="86"/>
      <c r="Y25" s="86"/>
      <c r="Z25" s="87"/>
      <c r="AA25" s="83" t="s">
        <v>3</v>
      </c>
      <c r="AB25" s="84"/>
      <c r="AC25" s="9">
        <f>IF(AND(AB24="",AD24=""),"",AB24/AD24)</f>
        <v>0.56043956043956045</v>
      </c>
      <c r="AD25" s="9"/>
      <c r="AE25" s="82"/>
      <c r="AF25" s="8"/>
    </row>
    <row r="26" spans="1:33" s="4" customFormat="1" ht="16.5" customHeight="1">
      <c r="A26" s="4" t="s">
        <v>2</v>
      </c>
      <c r="E26" s="7"/>
      <c r="F26" s="7"/>
      <c r="J26" s="7"/>
      <c r="K26" s="7"/>
      <c r="O26" s="7"/>
      <c r="P26" s="7"/>
      <c r="S26" s="7"/>
      <c r="T26" s="7"/>
      <c r="U26" s="5"/>
      <c r="V26" s="5"/>
      <c r="W26" s="5"/>
      <c r="X26" s="5"/>
    </row>
    <row r="27" spans="1:33" s="4" customFormat="1" ht="15.75" customHeight="1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</row>
    <row r="28" spans="1:33" s="2" customFormat="1" ht="13.5" customHeight="1">
      <c r="A28" s="1" t="s">
        <v>0</v>
      </c>
      <c r="B28" s="1"/>
      <c r="C28" s="1"/>
      <c r="D28" s="1"/>
      <c r="E28" s="3"/>
      <c r="F28" s="3"/>
      <c r="G28" s="1"/>
      <c r="H28" s="1"/>
      <c r="I28" s="1"/>
      <c r="J28" s="3"/>
      <c r="K28" s="3"/>
      <c r="L28" s="1"/>
      <c r="M28" s="1"/>
      <c r="N28" s="1"/>
      <c r="O28" s="3"/>
      <c r="P28" s="3"/>
      <c r="Q28" s="1"/>
      <c r="R28" s="1"/>
      <c r="S28" s="1"/>
      <c r="T28" s="3"/>
      <c r="U28" s="3"/>
      <c r="V28" s="1"/>
      <c r="W28" s="1"/>
      <c r="X28" s="1"/>
      <c r="Y28" s="3"/>
      <c r="Z28" s="3"/>
      <c r="AA28" s="1"/>
      <c r="AB28" s="1"/>
      <c r="AC28" s="3"/>
      <c r="AD28" s="3"/>
    </row>
  </sheetData>
  <mergeCells count="86">
    <mergeCell ref="AA5:AD5"/>
    <mergeCell ref="B5:F5"/>
    <mergeCell ref="G5:K5"/>
    <mergeCell ref="L5:P5"/>
    <mergeCell ref="Q5:U5"/>
    <mergeCell ref="V5:Z5"/>
    <mergeCell ref="P6:P8"/>
    <mergeCell ref="A6:A9"/>
    <mergeCell ref="B6:F9"/>
    <mergeCell ref="G6:G8"/>
    <mergeCell ref="K6:K8"/>
    <mergeCell ref="L6:L8"/>
    <mergeCell ref="G9:K9"/>
    <mergeCell ref="L9:P9"/>
    <mergeCell ref="Q9:U9"/>
    <mergeCell ref="V9:Z9"/>
    <mergeCell ref="AA9:AB9"/>
    <mergeCell ref="Q6:Q8"/>
    <mergeCell ref="U6:U8"/>
    <mergeCell ref="V6:V8"/>
    <mergeCell ref="Z6:Z8"/>
    <mergeCell ref="AE6:AE9"/>
    <mergeCell ref="A10:A13"/>
    <mergeCell ref="B10:B12"/>
    <mergeCell ref="F10:F12"/>
    <mergeCell ref="G10:K13"/>
    <mergeCell ref="L10:L12"/>
    <mergeCell ref="B13:F13"/>
    <mergeCell ref="L13:P13"/>
    <mergeCell ref="P10:P12"/>
    <mergeCell ref="Q13:U13"/>
    <mergeCell ref="V13:Z13"/>
    <mergeCell ref="AA13:AB13"/>
    <mergeCell ref="Q10:Q12"/>
    <mergeCell ref="U10:U12"/>
    <mergeCell ref="V10:V12"/>
    <mergeCell ref="Z10:Z12"/>
    <mergeCell ref="AE10:AE13"/>
    <mergeCell ref="A14:A17"/>
    <mergeCell ref="B14:B16"/>
    <mergeCell ref="F14:F16"/>
    <mergeCell ref="G14:G16"/>
    <mergeCell ref="K14:K16"/>
    <mergeCell ref="B17:F17"/>
    <mergeCell ref="G17:K17"/>
    <mergeCell ref="Q17:U17"/>
    <mergeCell ref="V17:Z17"/>
    <mergeCell ref="AA17:AB17"/>
    <mergeCell ref="L14:P17"/>
    <mergeCell ref="Q14:Q16"/>
    <mergeCell ref="U14:U16"/>
    <mergeCell ref="V14:V16"/>
    <mergeCell ref="Z14:Z16"/>
    <mergeCell ref="A18:A21"/>
    <mergeCell ref="B18:B20"/>
    <mergeCell ref="F18:F20"/>
    <mergeCell ref="G18:G20"/>
    <mergeCell ref="K18:K20"/>
    <mergeCell ref="B21:F21"/>
    <mergeCell ref="G21:K21"/>
    <mergeCell ref="P18:P20"/>
    <mergeCell ref="Q18:U21"/>
    <mergeCell ref="V18:V20"/>
    <mergeCell ref="Z18:Z20"/>
    <mergeCell ref="AE14:AE17"/>
    <mergeCell ref="AE18:AE21"/>
    <mergeCell ref="L21:P21"/>
    <mergeCell ref="V21:Z21"/>
    <mergeCell ref="AA21:AB21"/>
    <mergeCell ref="L18:L20"/>
    <mergeCell ref="A22:A25"/>
    <mergeCell ref="B22:B24"/>
    <mergeCell ref="F22:F24"/>
    <mergeCell ref="G22:G24"/>
    <mergeCell ref="K22:K24"/>
    <mergeCell ref="B25:F25"/>
    <mergeCell ref="G25:K25"/>
    <mergeCell ref="AE22:AE25"/>
    <mergeCell ref="L25:P25"/>
    <mergeCell ref="Q25:U25"/>
    <mergeCell ref="AA25:AB25"/>
    <mergeCell ref="P22:P24"/>
    <mergeCell ref="Q22:Q24"/>
    <mergeCell ref="U22:U24"/>
    <mergeCell ref="V22:Z25"/>
    <mergeCell ref="L22:L24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scale="93" orientation="landscape" horizontalDpi="4294967293" r:id="rId1"/>
  <headerFooter alignWithMargins="0">
    <oddHeader>&amp;L
&amp;C&amp;"ＭＳ Ｐゴシック,太字"&amp;24第5回トキめき新潟国体記念小学生バレーボール三島大会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"/>
  <sheetViews>
    <sheetView topLeftCell="A3" zoomScale="80" zoomScaleNormal="80" zoomScaleSheetLayoutView="100" workbookViewId="0">
      <selection activeCell="AF19" sqref="AF19"/>
    </sheetView>
  </sheetViews>
  <sheetFormatPr defaultRowHeight="13.5"/>
  <cols>
    <col min="1" max="1" width="14.625" style="1" customWidth="1"/>
    <col min="2" max="4" width="3.125" style="1" customWidth="1"/>
    <col min="5" max="6" width="3.125" style="3" customWidth="1"/>
    <col min="7" max="8" width="3.125" style="1" customWidth="1"/>
    <col min="9" max="9" width="3.25" style="1" customWidth="1"/>
    <col min="10" max="11" width="3.125" style="3" customWidth="1"/>
    <col min="12" max="14" width="3.125" style="1" customWidth="1"/>
    <col min="15" max="16" width="3.125" style="3" customWidth="1"/>
    <col min="17" max="19" width="3.125" style="1" customWidth="1"/>
    <col min="20" max="21" width="3.125" style="3" customWidth="1"/>
    <col min="22" max="24" width="3.125" style="1" customWidth="1"/>
    <col min="25" max="26" width="3.125" style="3" customWidth="1"/>
    <col min="27" max="27" width="7.875" style="1" customWidth="1"/>
    <col min="28" max="28" width="4.125" style="1" customWidth="1"/>
    <col min="29" max="29" width="7.875" style="3" customWidth="1"/>
    <col min="30" max="30" width="4.125" style="3" customWidth="1"/>
    <col min="31" max="31" width="5.875" style="2" customWidth="1"/>
    <col min="32" max="32" width="21.125" style="2" customWidth="1"/>
    <col min="33" max="40" width="16.375" style="2" hidden="1" customWidth="1"/>
    <col min="41" max="41" width="7.25" style="1" customWidth="1"/>
    <col min="42" max="42" width="8.125" style="1" customWidth="1"/>
    <col min="43" max="57" width="21.125" style="1" customWidth="1"/>
    <col min="58" max="16384" width="9" style="1"/>
  </cols>
  <sheetData>
    <row r="1" spans="1:43">
      <c r="AA1" s="1" t="s">
        <v>21</v>
      </c>
    </row>
    <row r="2" spans="1:43">
      <c r="AA2" s="1" t="s">
        <v>19</v>
      </c>
    </row>
    <row r="4" spans="1:43" ht="36" customHeight="1" thickBot="1">
      <c r="A4" s="41" t="s">
        <v>24</v>
      </c>
      <c r="B4" s="38"/>
      <c r="C4" s="38"/>
      <c r="D4" s="38"/>
      <c r="E4" s="38"/>
      <c r="F4" s="38"/>
      <c r="G4" s="38"/>
      <c r="H4" s="38"/>
      <c r="I4" s="40" t="s">
        <v>18</v>
      </c>
      <c r="J4" s="39" t="s">
        <v>17</v>
      </c>
      <c r="K4" s="38"/>
      <c r="L4" s="40" t="s">
        <v>18</v>
      </c>
      <c r="M4" s="39" t="s">
        <v>17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O4" s="2"/>
    </row>
    <row r="5" spans="1:43" ht="17.25" customHeight="1">
      <c r="A5" s="37"/>
      <c r="B5" s="44" t="str">
        <f>IF(A6="","",A6)</f>
        <v>行健</v>
      </c>
      <c r="C5" s="45"/>
      <c r="D5" s="45"/>
      <c r="E5" s="45"/>
      <c r="F5" s="46"/>
      <c r="G5" s="44" t="str">
        <f>IF(A10="","",A10)</f>
        <v>洗馬</v>
      </c>
      <c r="H5" s="47"/>
      <c r="I5" s="47"/>
      <c r="J5" s="47"/>
      <c r="K5" s="46"/>
      <c r="L5" s="44" t="str">
        <f>IF(A14="","",A14)</f>
        <v>湯之谷</v>
      </c>
      <c r="M5" s="45"/>
      <c r="N5" s="45"/>
      <c r="O5" s="45"/>
      <c r="P5" s="46"/>
      <c r="Q5" s="44" t="str">
        <f>IF(A18="","",A18)</f>
        <v>分水</v>
      </c>
      <c r="R5" s="45"/>
      <c r="S5" s="45"/>
      <c r="T5" s="45"/>
      <c r="U5" s="46"/>
      <c r="V5" s="44" t="str">
        <f>IF(A22="","",A22)</f>
        <v>ヴィーナスウィング　</v>
      </c>
      <c r="W5" s="45"/>
      <c r="X5" s="45"/>
      <c r="Y5" s="45"/>
      <c r="Z5" s="46"/>
      <c r="AA5" s="42" t="s">
        <v>16</v>
      </c>
      <c r="AB5" s="43"/>
      <c r="AC5" s="43"/>
      <c r="AD5" s="43"/>
      <c r="AE5" s="36" t="s">
        <v>15</v>
      </c>
      <c r="AF5" s="29"/>
      <c r="AH5" s="34"/>
      <c r="AI5" s="34" t="s">
        <v>14</v>
      </c>
      <c r="AJ5" s="34" t="s">
        <v>13</v>
      </c>
      <c r="AK5" s="34" t="s">
        <v>12</v>
      </c>
      <c r="AL5" s="34" t="s">
        <v>11</v>
      </c>
      <c r="AM5" s="34" t="s">
        <v>10</v>
      </c>
      <c r="AO5" s="2"/>
    </row>
    <row r="6" spans="1:43" ht="17.25" customHeight="1">
      <c r="A6" s="51" t="s">
        <v>49</v>
      </c>
      <c r="B6" s="54"/>
      <c r="C6" s="55"/>
      <c r="D6" s="55"/>
      <c r="E6" s="55"/>
      <c r="F6" s="56"/>
      <c r="G6" s="62">
        <f>IF(AND(H6="",J6=""),"",IF(H6&gt;J6,"１","0")+IF(H7&gt;J7,"１","0")+IF(H8&gt;J8,"１","0"))</f>
        <v>1</v>
      </c>
      <c r="H6" s="33">
        <v>19</v>
      </c>
      <c r="I6" s="32" t="str">
        <f>IF(AND(H6="",J6=""),"","―")</f>
        <v>―</v>
      </c>
      <c r="J6" s="31">
        <v>21</v>
      </c>
      <c r="K6" s="48">
        <f>IF(AND(J6="",H6=""),"",IF(H6&lt;J6,"１","0")+IF(H7&lt;J7,"１","0")+IF(H8&lt;J8,"１","0"))</f>
        <v>2</v>
      </c>
      <c r="L6" s="62">
        <f>IF(AND(M6="",O6=""),"",IF(M6&gt;O6,"１","0")+IF(M7&gt;O7,"１","0")+IF(M8&gt;O8,"１","0"))</f>
        <v>2</v>
      </c>
      <c r="M6" s="33">
        <v>21</v>
      </c>
      <c r="N6" s="32" t="str">
        <f>IF(AND(M6="",O6=""),"","―")</f>
        <v>―</v>
      </c>
      <c r="O6" s="31">
        <v>12</v>
      </c>
      <c r="P6" s="48">
        <f>IF(AND(O6="",M6=""),"",IF(M6&lt;O6,"１","0")+IF(M7&lt;O7,"１","0")+IF(M8&lt;O8,"１","0"))</f>
        <v>0</v>
      </c>
      <c r="Q6" s="62">
        <f>IF(AND(R6="",T6=""),"",IF(R6&gt;T6,"１","0")+IF(R7&gt;T7,"１","0")+IF(R8&gt;T8,"１","0"))</f>
        <v>2</v>
      </c>
      <c r="R6" s="33">
        <v>21</v>
      </c>
      <c r="S6" s="32" t="str">
        <f>IF(AND(R6="",T6=""),"","―")</f>
        <v>―</v>
      </c>
      <c r="T6" s="31">
        <v>15</v>
      </c>
      <c r="U6" s="48">
        <f>IF(AND(T6="",R6=""),"",IF(R6&lt;T6,"１","0")+IF(R7&lt;T7,"１","0")+IF(R8&lt;T8,"１","0"))</f>
        <v>0</v>
      </c>
      <c r="V6" s="62">
        <f>IF(AND(W6="",Y6=""),"",IF(W6&gt;Y6,"１","0")+IF(W7&gt;Y7,"１","0")+IF(W8&gt;Y8,"１","0"))</f>
        <v>2</v>
      </c>
      <c r="W6" s="33">
        <v>21</v>
      </c>
      <c r="X6" s="32" t="str">
        <f>IF(AND(W6="",Y6=""),"","―")</f>
        <v>―</v>
      </c>
      <c r="Y6" s="31">
        <v>9</v>
      </c>
      <c r="Z6" s="48">
        <f>IF(AND(Y6="",W6=""),"",IF(W6&lt;Y6,"１","0")+IF(W7&lt;Y7,"１","0")+IF(W8&lt;Y8,"１","0"))</f>
        <v>0</v>
      </c>
      <c r="AA6" s="20">
        <f>COUNTIF(B9:Z9,"○")</f>
        <v>3</v>
      </c>
      <c r="AB6" s="19" t="s">
        <v>9</v>
      </c>
      <c r="AC6" s="19">
        <f>COUNTIF(B9:Z9,"×")</f>
        <v>1</v>
      </c>
      <c r="AD6" s="19" t="s">
        <v>8</v>
      </c>
      <c r="AE6" s="69">
        <f>IF(AND(AA6=0,AC6=0),"",AH6)</f>
        <v>2</v>
      </c>
      <c r="AF6" s="8"/>
      <c r="AH6" s="34">
        <f>RANK(AM6,AM6:AM10)</f>
        <v>2</v>
      </c>
      <c r="AI6" s="34" t="str">
        <f>A6</f>
        <v>行健</v>
      </c>
      <c r="AJ6" s="34">
        <f>AA6/(AA6+AC6)*10</f>
        <v>7.5</v>
      </c>
      <c r="AK6" s="34">
        <f>AG7</f>
        <v>3.5</v>
      </c>
      <c r="AL6" s="34">
        <f>AC9/100</f>
        <v>1.487603305785124E-2</v>
      </c>
      <c r="AM6" s="34">
        <f>SUM(AJ6:AL6)</f>
        <v>11.014876033057851</v>
      </c>
      <c r="AP6" s="2">
        <f>AE6</f>
        <v>2</v>
      </c>
      <c r="AQ6" s="1" t="str">
        <f>A6</f>
        <v>行健</v>
      </c>
    </row>
    <row r="7" spans="1:43" ht="17.25" customHeight="1">
      <c r="A7" s="52"/>
      <c r="B7" s="57"/>
      <c r="C7" s="58"/>
      <c r="D7" s="58"/>
      <c r="E7" s="58"/>
      <c r="F7" s="59"/>
      <c r="G7" s="63"/>
      <c r="H7" s="30">
        <v>21</v>
      </c>
      <c r="I7" s="29" t="str">
        <f>IF(AND(H7="",J7=""),"","―")</f>
        <v>―</v>
      </c>
      <c r="J7" s="28">
        <v>18</v>
      </c>
      <c r="K7" s="49"/>
      <c r="L7" s="63"/>
      <c r="M7" s="30">
        <v>21</v>
      </c>
      <c r="N7" s="29" t="str">
        <f>IF(AND(M7="",O7=""),"","―")</f>
        <v>―</v>
      </c>
      <c r="O7" s="28">
        <v>8</v>
      </c>
      <c r="P7" s="49"/>
      <c r="Q7" s="63"/>
      <c r="R7" s="30">
        <v>21</v>
      </c>
      <c r="S7" s="29" t="str">
        <f>IF(AND(R7="",T7=""),"","―")</f>
        <v>―</v>
      </c>
      <c r="T7" s="28">
        <v>13</v>
      </c>
      <c r="U7" s="49"/>
      <c r="V7" s="63"/>
      <c r="W7" s="30">
        <v>21</v>
      </c>
      <c r="X7" s="29" t="str">
        <f>IF(AND(W7="",Y7=""),"","―")</f>
        <v>―</v>
      </c>
      <c r="Y7" s="28">
        <v>10</v>
      </c>
      <c r="Z7" s="49"/>
      <c r="AA7" s="12" t="s">
        <v>7</v>
      </c>
      <c r="AB7" s="10">
        <f>IF(AND(AA6=0,AC6=0),"",IF(OR(B6="―",B6=""),"0",B6)+IF(OR(G6="―",G6=""),"0",G6)+IF(OR(L6="―",L6=""),"0",L6)+IF(OR(Q6="―",Q6=""),"0",Q6)+IF(OR(V6="―",V6=""),"0",V6))</f>
        <v>7</v>
      </c>
      <c r="AC7" s="11" t="s">
        <v>6</v>
      </c>
      <c r="AD7" s="10">
        <f>IF(AND(AA6=0,AC6=0),"",IF(OR(B6="―",B6=""),"0",F6)+IF(OR(G6="―",G6=""),"0",K6)+IF(OR(L6="―",L6=""),"0",P6)+IF(OR(Q6="―",Q6=""),"0",U6)+IF(OR(V6="―",V6=""),"0",Z6))</f>
        <v>2</v>
      </c>
      <c r="AE7" s="69"/>
      <c r="AF7" s="8"/>
      <c r="AG7" s="2">
        <f>IF(AD7=0,11,AB7/AD7)</f>
        <v>3.5</v>
      </c>
      <c r="AH7" s="34">
        <f>RANK(AM7,AM6:AM10)</f>
        <v>1</v>
      </c>
      <c r="AI7" s="34" t="str">
        <f>A10</f>
        <v>洗馬</v>
      </c>
      <c r="AJ7" s="34">
        <f>AA10/(AA10+AC10)*10</f>
        <v>10</v>
      </c>
      <c r="AK7" s="34">
        <f>AG11</f>
        <v>8</v>
      </c>
      <c r="AL7" s="34">
        <f>AC13/100</f>
        <v>1.6981132075471698E-2</v>
      </c>
      <c r="AM7" s="34">
        <f>SUM(AJ7:AL7)</f>
        <v>18.016981132075472</v>
      </c>
      <c r="AP7" s="2">
        <f>AE10</f>
        <v>1</v>
      </c>
      <c r="AQ7" s="2" t="str">
        <f>A10</f>
        <v>洗馬</v>
      </c>
    </row>
    <row r="8" spans="1:43" ht="17.25" customHeight="1">
      <c r="A8" s="52"/>
      <c r="B8" s="57"/>
      <c r="C8" s="58"/>
      <c r="D8" s="58"/>
      <c r="E8" s="58"/>
      <c r="F8" s="59"/>
      <c r="G8" s="64"/>
      <c r="H8" s="27">
        <v>14</v>
      </c>
      <c r="I8" s="26" t="str">
        <f>IF(AND(H8="",J8=""),"","―")</f>
        <v>―</v>
      </c>
      <c r="J8" s="25">
        <v>15</v>
      </c>
      <c r="K8" s="50"/>
      <c r="L8" s="64"/>
      <c r="M8" s="27"/>
      <c r="N8" s="26" t="str">
        <f>IF(AND(M8="",O8=""),"","―")</f>
        <v/>
      </c>
      <c r="O8" s="25"/>
      <c r="P8" s="50"/>
      <c r="Q8" s="64"/>
      <c r="R8" s="27"/>
      <c r="S8" s="26" t="str">
        <f>IF(AND(R8="",T8=""),"","―")</f>
        <v/>
      </c>
      <c r="T8" s="25"/>
      <c r="U8" s="50"/>
      <c r="V8" s="64"/>
      <c r="W8" s="27"/>
      <c r="X8" s="26" t="str">
        <f>IF(AND(W8="",Y8=""),"","―")</f>
        <v/>
      </c>
      <c r="Y8" s="25"/>
      <c r="Z8" s="50"/>
      <c r="AA8" s="12" t="s">
        <v>5</v>
      </c>
      <c r="AB8" s="10">
        <f>IF(AND(AA6=0,AC6=0),"",SUM(C6:C8)+SUM(H6:H8)+SUM(M6:M8)+SUM(R6:R8)+SUM(W6:W8))</f>
        <v>180</v>
      </c>
      <c r="AC8" s="11" t="s">
        <v>4</v>
      </c>
      <c r="AD8" s="10">
        <f>IF(AND(AA6=0,AC6=0),"",SUM(E6:E8)+SUM(J6:J8)+SUM(O6:O8)+SUM(T6:T8)+SUM(Y6:Y8))</f>
        <v>121</v>
      </c>
      <c r="AE8" s="69"/>
      <c r="AF8" s="8"/>
      <c r="AH8" s="34">
        <f>RANK(AM8,AM6:AM10)</f>
        <v>4</v>
      </c>
      <c r="AI8" s="35" t="str">
        <f>A14</f>
        <v>湯之谷</v>
      </c>
      <c r="AJ8" s="34">
        <f>AA14/(AA14+AC14)*10</f>
        <v>2.5</v>
      </c>
      <c r="AK8" s="34">
        <f>AG15</f>
        <v>0.2857142857142857</v>
      </c>
      <c r="AL8" s="34">
        <f>AC17/100</f>
        <v>6.8926553672316385E-3</v>
      </c>
      <c r="AM8" s="34">
        <f>SUM(AJ8:AL8)</f>
        <v>2.7926069410815173</v>
      </c>
      <c r="AP8" s="2">
        <f>AE14</f>
        <v>4</v>
      </c>
      <c r="AQ8" s="1" t="str">
        <f>A14</f>
        <v>湯之谷</v>
      </c>
    </row>
    <row r="9" spans="1:43" ht="17.25" customHeight="1">
      <c r="A9" s="53"/>
      <c r="B9" s="60"/>
      <c r="C9" s="58"/>
      <c r="D9" s="58"/>
      <c r="E9" s="58"/>
      <c r="F9" s="61"/>
      <c r="G9" s="65" t="str">
        <f>IF(OR(G6=K6,H6="",J6="",H7="",J7=""),"",IF(G6&gt;K6,"○","×"))</f>
        <v>×</v>
      </c>
      <c r="H9" s="66"/>
      <c r="I9" s="66"/>
      <c r="J9" s="66"/>
      <c r="K9" s="65"/>
      <c r="L9" s="65" t="str">
        <f>IF(OR(L6=P6,M6="",O6="",M7="",O7=""),"",IF(L6&gt;P6,"○","×"))</f>
        <v>○</v>
      </c>
      <c r="M9" s="66"/>
      <c r="N9" s="66"/>
      <c r="O9" s="66"/>
      <c r="P9" s="65"/>
      <c r="Q9" s="65" t="str">
        <f>IF(OR(Q6=U6,R6="",T6="",R7="",T7=""),"",IF(Q6&gt;U6,"○","×"))</f>
        <v>○</v>
      </c>
      <c r="R9" s="66"/>
      <c r="S9" s="66"/>
      <c r="T9" s="66"/>
      <c r="U9" s="65"/>
      <c r="V9" s="65" t="str">
        <f>IF(OR(V6=Z6,W6="",Y6="",W7="",Y7=""),"",IF(V6&gt;Z6,"○","×"))</f>
        <v>○</v>
      </c>
      <c r="W9" s="66"/>
      <c r="X9" s="66"/>
      <c r="Y9" s="66"/>
      <c r="Z9" s="65"/>
      <c r="AA9" s="67" t="s">
        <v>3</v>
      </c>
      <c r="AB9" s="68"/>
      <c r="AC9" s="24">
        <f>IF(AND(AB8="",AD8=""),"",AB8/AD8)</f>
        <v>1.4876033057851239</v>
      </c>
      <c r="AD9" s="24"/>
      <c r="AE9" s="69"/>
      <c r="AF9" s="8"/>
      <c r="AH9" s="34">
        <f>RANK(AM9,AM6:AM10)</f>
        <v>3</v>
      </c>
      <c r="AI9" s="35" t="str">
        <f>A18</f>
        <v>分水</v>
      </c>
      <c r="AJ9" s="34">
        <f>AA18/(AA18+AC18)*10</f>
        <v>5</v>
      </c>
      <c r="AK9" s="34">
        <f>AG19</f>
        <v>1</v>
      </c>
      <c r="AL9" s="34">
        <f>AC21/100</f>
        <v>9.6453900709219855E-3</v>
      </c>
      <c r="AM9" s="34">
        <f>SUM(AJ9:AL9)</f>
        <v>6.0096453900709221</v>
      </c>
      <c r="AP9" s="2">
        <f>AE18</f>
        <v>3</v>
      </c>
      <c r="AQ9" s="1" t="str">
        <f>A18</f>
        <v>分水</v>
      </c>
    </row>
    <row r="10" spans="1:43" ht="17.25" customHeight="1">
      <c r="A10" s="51" t="s">
        <v>50</v>
      </c>
      <c r="B10" s="70">
        <f>IF(AND(C10="",E10=""),"",IF(C10&gt;E10,"１","0")+IF(C11&gt;E11,"１","0")+IF(C12&gt;E12,"１","0"))</f>
        <v>2</v>
      </c>
      <c r="C10" s="23">
        <f>IF(J6="","",J6)</f>
        <v>21</v>
      </c>
      <c r="D10" s="22" t="str">
        <f>IF(AND(C10="",E10=""),"","―")</f>
        <v>―</v>
      </c>
      <c r="E10" s="21">
        <f>IF(H6="","",H6)</f>
        <v>19</v>
      </c>
      <c r="F10" s="73">
        <f>IF(AND(E10="",C10=""),"",IF(C10&lt;E10,"１","0")+IF(C11&lt;E11,"１","0")+IF(C12&lt;E12,"１","0"))</f>
        <v>1</v>
      </c>
      <c r="G10" s="54"/>
      <c r="H10" s="55"/>
      <c r="I10" s="55"/>
      <c r="J10" s="55"/>
      <c r="K10" s="56"/>
      <c r="L10" s="62">
        <f>IF(AND(M10="",O10=""),"",IF(M10&gt;O10,"１","0")+IF(M11&gt;O11,"１","0")+IF(M12&gt;O12,"１","0"))</f>
        <v>2</v>
      </c>
      <c r="M10" s="33">
        <v>21</v>
      </c>
      <c r="N10" s="32" t="str">
        <f>IF(AND(M10="",O10=""),"","―")</f>
        <v>―</v>
      </c>
      <c r="O10" s="31">
        <v>6</v>
      </c>
      <c r="P10" s="48">
        <f>IF(AND(O10="",M10=""),"",IF(M10&lt;O10,"１","0")+IF(M11&lt;O11,"１","0")+IF(M12&lt;O12,"１","0"))</f>
        <v>0</v>
      </c>
      <c r="Q10" s="62">
        <f>IF(AND(R10="",T10=""),"",IF(R10&gt;T10,"１","0")+IF(R11&gt;T11,"１","0")+IF(R12&gt;T12,"１","0"))</f>
        <v>2</v>
      </c>
      <c r="R10" s="33">
        <v>21</v>
      </c>
      <c r="S10" s="32" t="str">
        <f>IF(AND(R10="",T10=""),"","―")</f>
        <v>―</v>
      </c>
      <c r="T10" s="31">
        <v>11</v>
      </c>
      <c r="U10" s="48">
        <f>IF(AND(T10="",R10=""),"",IF(R10&lt;T10,"１","0")+IF(R11&lt;T11,"１","0")+IF(R12&lt;T12,"１","0"))</f>
        <v>0</v>
      </c>
      <c r="V10" s="62">
        <f>IF(AND(W10="",Y10=""),"",IF(W10&gt;Y10,"１","0")+IF(W11&gt;Y11,"１","0")+IF(W12&gt;Y12,"１","0"))</f>
        <v>2</v>
      </c>
      <c r="W10" s="33">
        <v>21</v>
      </c>
      <c r="X10" s="32" t="str">
        <f>IF(AND(W10="",Y10=""),"","―")</f>
        <v>―</v>
      </c>
      <c r="Y10" s="31">
        <v>4</v>
      </c>
      <c r="Z10" s="48">
        <f>IF(AND(Y10="",W10=""),"",IF(W10&lt;Y10,"１","0")+IF(W11&lt;Y11,"１","0")+IF(W12&lt;Y12,"１","0"))</f>
        <v>0</v>
      </c>
      <c r="AA10" s="20">
        <f>COUNTIF(B13:Z13,"○")</f>
        <v>4</v>
      </c>
      <c r="AB10" s="19" t="s">
        <v>9</v>
      </c>
      <c r="AC10" s="19">
        <f>COUNTIF(B13:Z13,"×")</f>
        <v>0</v>
      </c>
      <c r="AD10" s="19" t="s">
        <v>8</v>
      </c>
      <c r="AE10" s="69">
        <f>IF(AND(AA10=0,AC10=0),"",AH7)</f>
        <v>1</v>
      </c>
      <c r="AF10" s="8"/>
      <c r="AH10" s="34">
        <f>RANK(AM10,AM6:AM10)</f>
        <v>5</v>
      </c>
      <c r="AI10" s="35" t="str">
        <f>A22</f>
        <v>ヴィーナスウィング　</v>
      </c>
      <c r="AJ10" s="34">
        <f>AA22/(AA22+AC22)*10</f>
        <v>0</v>
      </c>
      <c r="AK10" s="34">
        <f>AG23</f>
        <v>0.125</v>
      </c>
      <c r="AL10" s="34">
        <f>AC25/100</f>
        <v>5.944444444444444E-3</v>
      </c>
      <c r="AM10" s="34">
        <f>SUM(AJ10:AL10)</f>
        <v>0.13094444444444445</v>
      </c>
      <c r="AP10" s="2">
        <f>AE22</f>
        <v>5</v>
      </c>
      <c r="AQ10" s="1" t="str">
        <f>A22</f>
        <v>ヴィーナスウィング　</v>
      </c>
    </row>
    <row r="11" spans="1:43" ht="17.25" customHeight="1">
      <c r="A11" s="52"/>
      <c r="B11" s="71"/>
      <c r="C11" s="18">
        <f>IF(J7="","",J7)</f>
        <v>18</v>
      </c>
      <c r="D11" s="17" t="str">
        <f>IF(AND(C11="",E11=""),"","―")</f>
        <v>―</v>
      </c>
      <c r="E11" s="16">
        <f>IF(H7="","",H7)</f>
        <v>21</v>
      </c>
      <c r="F11" s="74"/>
      <c r="G11" s="57"/>
      <c r="H11" s="58"/>
      <c r="I11" s="58"/>
      <c r="J11" s="58"/>
      <c r="K11" s="59"/>
      <c r="L11" s="63"/>
      <c r="M11" s="30">
        <v>21</v>
      </c>
      <c r="N11" s="29" t="str">
        <f>IF(AND(M11="",O11=""),"","―")</f>
        <v>―</v>
      </c>
      <c r="O11" s="28">
        <v>10</v>
      </c>
      <c r="P11" s="49"/>
      <c r="Q11" s="63"/>
      <c r="R11" s="30">
        <v>21</v>
      </c>
      <c r="S11" s="29" t="str">
        <f>IF(AND(R11="",T11=""),"","―")</f>
        <v>―</v>
      </c>
      <c r="T11" s="28">
        <v>13</v>
      </c>
      <c r="U11" s="49"/>
      <c r="V11" s="63"/>
      <c r="W11" s="30">
        <v>21</v>
      </c>
      <c r="X11" s="29" t="str">
        <f>IF(AND(W11="",Y11=""),"","―")</f>
        <v>―</v>
      </c>
      <c r="Y11" s="28">
        <v>8</v>
      </c>
      <c r="Z11" s="49"/>
      <c r="AA11" s="12" t="s">
        <v>7</v>
      </c>
      <c r="AB11" s="10">
        <f>IF(AND(AA10=0,AC10=0),"",IF(OR(B10="―",B10=""),"0",B10)+IF(OR(G10="―",G10=""),"0",G10)+IF(OR(L10="―",L10=""),"0",L10)+IF(OR(Q10="―",Q10=""),"0",Q10)+IF(OR(V10="―",V10=""),"0",V10))</f>
        <v>8</v>
      </c>
      <c r="AC11" s="11" t="s">
        <v>6</v>
      </c>
      <c r="AD11" s="10">
        <f>IF(AND(AA10=0,AC10=0),"",IF(OR(B10="―",B10=""),"0",F10)+IF(OR(G10="―",G10=""),"0",K10)+IF(OR(L10="―",L10=""),"0",P10)+IF(OR(Q10="―",Q10=""),"0",U10)+IF(OR(V10="―",V10=""),"0",Z10))</f>
        <v>1</v>
      </c>
      <c r="AE11" s="69"/>
      <c r="AF11" s="8"/>
      <c r="AG11" s="2">
        <f>IF(AD11=0,11,AB11/AD11)</f>
        <v>8</v>
      </c>
      <c r="AO11" s="2"/>
    </row>
    <row r="12" spans="1:43" ht="17.25" customHeight="1">
      <c r="A12" s="52"/>
      <c r="B12" s="72"/>
      <c r="C12" s="15">
        <f>IF(J8="","",J8)</f>
        <v>15</v>
      </c>
      <c r="D12" s="14" t="str">
        <f>IF(AND(C12="",E12=""),"","―")</f>
        <v>―</v>
      </c>
      <c r="E12" s="13">
        <f>IF(H8="","",H8)</f>
        <v>14</v>
      </c>
      <c r="F12" s="75"/>
      <c r="G12" s="57"/>
      <c r="H12" s="58"/>
      <c r="I12" s="58"/>
      <c r="J12" s="58"/>
      <c r="K12" s="59"/>
      <c r="L12" s="64"/>
      <c r="M12" s="27"/>
      <c r="N12" s="26" t="str">
        <f>IF(AND(M12="",O12=""),"","―")</f>
        <v/>
      </c>
      <c r="O12" s="25"/>
      <c r="P12" s="50"/>
      <c r="Q12" s="64"/>
      <c r="R12" s="27"/>
      <c r="S12" s="26" t="str">
        <f>IF(AND(R12="",T12=""),"","―")</f>
        <v/>
      </c>
      <c r="T12" s="25"/>
      <c r="U12" s="50"/>
      <c r="V12" s="64"/>
      <c r="W12" s="27"/>
      <c r="X12" s="26" t="str">
        <f>IF(AND(W12="",Y12=""),"","―")</f>
        <v/>
      </c>
      <c r="Y12" s="25"/>
      <c r="Z12" s="50"/>
      <c r="AA12" s="12" t="s">
        <v>5</v>
      </c>
      <c r="AB12" s="10">
        <f>IF(AND(AA10=0,AC10=0),"",SUM(C10:C12)+SUM(H10:H12)+SUM(M10:M12)+SUM(R10:R12)+SUM(W10:W12))</f>
        <v>180</v>
      </c>
      <c r="AC12" s="11" t="s">
        <v>4</v>
      </c>
      <c r="AD12" s="10">
        <f>IF(AND(AA10=0,AC10=0),"",SUM(E10:E12)+SUM(J10:J12)+SUM(O10:O12)+SUM(T10:T12)+SUM(Y10:Y12))</f>
        <v>106</v>
      </c>
      <c r="AE12" s="69"/>
      <c r="AF12" s="8"/>
      <c r="AO12" s="2"/>
    </row>
    <row r="13" spans="1:43" ht="17.25" customHeight="1">
      <c r="A13" s="53"/>
      <c r="B13" s="76" t="str">
        <f>IF(OR(B10=F10,C10="",E10="",C11="",E11=""),"",IF(B10&gt;F10,"○","×"))</f>
        <v>○</v>
      </c>
      <c r="C13" s="77"/>
      <c r="D13" s="77"/>
      <c r="E13" s="77"/>
      <c r="F13" s="76"/>
      <c r="G13" s="60"/>
      <c r="H13" s="58"/>
      <c r="I13" s="58"/>
      <c r="J13" s="58"/>
      <c r="K13" s="61"/>
      <c r="L13" s="65" t="str">
        <f>IF(OR(L10=P10,M10="",O10="",M11="",O11=""),"",IF(L10&gt;P10,"○","×"))</f>
        <v>○</v>
      </c>
      <c r="M13" s="66"/>
      <c r="N13" s="66"/>
      <c r="O13" s="66"/>
      <c r="P13" s="65"/>
      <c r="Q13" s="65" t="str">
        <f>IF(OR(Q10=U10,R10="",T10="",R11="",T11=""),"",IF(Q10&gt;U10,"○","×"))</f>
        <v>○</v>
      </c>
      <c r="R13" s="66"/>
      <c r="S13" s="66"/>
      <c r="T13" s="66"/>
      <c r="U13" s="65"/>
      <c r="V13" s="65" t="str">
        <f>IF(OR(V10=Z10,W10="",Y10="",W11="",Y11=""),"",IF(V10&gt;Z10,"○","×"))</f>
        <v>○</v>
      </c>
      <c r="W13" s="66"/>
      <c r="X13" s="66"/>
      <c r="Y13" s="66"/>
      <c r="Z13" s="65"/>
      <c r="AA13" s="67" t="s">
        <v>3</v>
      </c>
      <c r="AB13" s="68"/>
      <c r="AC13" s="24">
        <f>IF(AND(AB12="",AD12=""),"",AB12/AD12)</f>
        <v>1.6981132075471699</v>
      </c>
      <c r="AD13" s="24"/>
      <c r="AE13" s="69"/>
      <c r="AF13" s="8"/>
    </row>
    <row r="14" spans="1:43" ht="17.25" customHeight="1">
      <c r="A14" s="52" t="s">
        <v>51</v>
      </c>
      <c r="B14" s="70">
        <f>IF(AND(C14="",E14=""),"",IF(C14&gt;E14,"１","0")+IF(C15&gt;E15,"１","0")+IF(C16&gt;E16,"１","0"))</f>
        <v>0</v>
      </c>
      <c r="C14" s="23">
        <f>IF(O6="","",O6)</f>
        <v>12</v>
      </c>
      <c r="D14" s="22" t="str">
        <f>IF(AND(C14="",E14=""),"","―")</f>
        <v>―</v>
      </c>
      <c r="E14" s="21">
        <f>IF(M6="","",M6)</f>
        <v>21</v>
      </c>
      <c r="F14" s="73">
        <f>IF(AND(E14="",C14=""),"",IF(C14&lt;E14,"１","0")+IF(C15&lt;E15,"１","0")+IF(C16&lt;E16,"１","0"))</f>
        <v>2</v>
      </c>
      <c r="G14" s="70">
        <f>IF(AND(H14="",J14=""),"",IF(H14&gt;J14,"１","0")+IF(H15&gt;J15,"１","0")+IF(H16&gt;J16,"１","0"))</f>
        <v>0</v>
      </c>
      <c r="H14" s="23">
        <f>IF(O10="","",O10)</f>
        <v>6</v>
      </c>
      <c r="I14" s="22" t="str">
        <f>IF(AND(H14="",J14=""),"","―")</f>
        <v>―</v>
      </c>
      <c r="J14" s="21">
        <f>IF(M10="","",M10)</f>
        <v>21</v>
      </c>
      <c r="K14" s="73">
        <f>IF(AND(J14="",H14=""),"",IF(H14&lt;J14,"１","0")+IF(H15&lt;J15,"１","0")+IF(H16&lt;J16,"１","0"))</f>
        <v>2</v>
      </c>
      <c r="L14" s="54"/>
      <c r="M14" s="55"/>
      <c r="N14" s="55"/>
      <c r="O14" s="55"/>
      <c r="P14" s="56"/>
      <c r="Q14" s="62">
        <f>IF(AND(R14="",T14=""),"",IF(R14&gt;T14,"１","0")+IF(R15&gt;T15,"１","0")+IF(R16&gt;T16,"１","0"))</f>
        <v>0</v>
      </c>
      <c r="R14" s="33">
        <v>17</v>
      </c>
      <c r="S14" s="32" t="str">
        <f>IF(AND(R14="",T14=""),"","―")</f>
        <v>―</v>
      </c>
      <c r="T14" s="31">
        <v>21</v>
      </c>
      <c r="U14" s="48">
        <f>IF(AND(T14="",R14=""),"",IF(R14&lt;T14,"１","0")+IF(R15&lt;T15,"１","0")+IF(R16&lt;T16,"１","0"))</f>
        <v>2</v>
      </c>
      <c r="V14" s="62">
        <f>IF(AND(W14="",Y14=""),"",IF(W14&gt;Y14,"１","0")+IF(W15&gt;Y15,"１","0")+IF(W16&gt;Y16,"１","0"))</f>
        <v>2</v>
      </c>
      <c r="W14" s="33">
        <v>21</v>
      </c>
      <c r="X14" s="32" t="str">
        <f>IF(AND(W14="",Y14=""),"","―")</f>
        <v>―</v>
      </c>
      <c r="Y14" s="31">
        <v>17</v>
      </c>
      <c r="Z14" s="48">
        <f>IF(AND(Y14="",W14=""),"",IF(W14&lt;Y14,"１","0")+IF(W15&lt;Y15,"１","0")+IF(W16&lt;Y16,"１","0"))</f>
        <v>1</v>
      </c>
      <c r="AA14" s="20">
        <f>COUNTIF(B17:Z17,"○")</f>
        <v>1</v>
      </c>
      <c r="AB14" s="19" t="s">
        <v>9</v>
      </c>
      <c r="AC14" s="19">
        <f>COUNTIF(B17:Z17,"×")</f>
        <v>3</v>
      </c>
      <c r="AD14" s="19" t="s">
        <v>8</v>
      </c>
      <c r="AE14" s="69">
        <f>IF(AND(AA14=0,AC14=0),"",AH8)</f>
        <v>4</v>
      </c>
      <c r="AF14" s="8"/>
    </row>
    <row r="15" spans="1:43" ht="17.25" customHeight="1">
      <c r="A15" s="52"/>
      <c r="B15" s="71"/>
      <c r="C15" s="18">
        <f>IF(O7="","",O7)</f>
        <v>8</v>
      </c>
      <c r="D15" s="17" t="str">
        <f>IF(AND(C15="",E15=""),"","―")</f>
        <v>―</v>
      </c>
      <c r="E15" s="16">
        <f>IF(M7="","",M7)</f>
        <v>21</v>
      </c>
      <c r="F15" s="74"/>
      <c r="G15" s="71"/>
      <c r="H15" s="18">
        <f>IF(O11="","",O11)</f>
        <v>10</v>
      </c>
      <c r="I15" s="17" t="str">
        <f>IF(AND(H15="",J15=""),"","―")</f>
        <v>―</v>
      </c>
      <c r="J15" s="16">
        <f>IF(M11="","",M11)</f>
        <v>21</v>
      </c>
      <c r="K15" s="74"/>
      <c r="L15" s="57"/>
      <c r="M15" s="58"/>
      <c r="N15" s="58"/>
      <c r="O15" s="58"/>
      <c r="P15" s="59"/>
      <c r="Q15" s="63"/>
      <c r="R15" s="30">
        <v>15</v>
      </c>
      <c r="S15" s="29" t="str">
        <f>IF(AND(R15="",T15=""),"","―")</f>
        <v>―</v>
      </c>
      <c r="T15" s="28">
        <v>21</v>
      </c>
      <c r="U15" s="49"/>
      <c r="V15" s="63"/>
      <c r="W15" s="30">
        <v>18</v>
      </c>
      <c r="X15" s="29" t="str">
        <f>IF(AND(W15="",Y15=""),"","―")</f>
        <v>―</v>
      </c>
      <c r="Y15" s="28">
        <v>21</v>
      </c>
      <c r="Z15" s="49"/>
      <c r="AA15" s="12" t="s">
        <v>7</v>
      </c>
      <c r="AB15" s="10">
        <f>IF(AND(AA14=0,AC14=0),"",IF(OR(B14="―",B14=""),"0",B14)+IF(OR(G14="―",G14=""),"0",G14)+IF(OR(L14="―",L14=""),"0",L14)+IF(OR(Q14="―",Q14=""),"0",Q14)+IF(OR(V14="―",V14=""),"0",V14))</f>
        <v>2</v>
      </c>
      <c r="AC15" s="11" t="s">
        <v>6</v>
      </c>
      <c r="AD15" s="10">
        <f>IF(AND(AA14=0,AC14=0),"",IF(OR(B14="―",B14=""),"0",F14)+IF(OR(G14="―",G14=""),"0",K14)+IF(OR(L14="―",L14=""),"0",P14)+IF(OR(Q14="―",Q14=""),"0",U14)+IF(OR(V14="―",V14=""),"0",Z14))</f>
        <v>7</v>
      </c>
      <c r="AE15" s="69"/>
      <c r="AF15" s="8"/>
      <c r="AG15" s="2">
        <f>IF(AD15=0,11,AB15/AD15)</f>
        <v>0.2857142857142857</v>
      </c>
    </row>
    <row r="16" spans="1:43" ht="17.25" customHeight="1">
      <c r="A16" s="52"/>
      <c r="B16" s="72"/>
      <c r="C16" s="15" t="str">
        <f>IF(O8="","",O8)</f>
        <v/>
      </c>
      <c r="D16" s="14" t="str">
        <f>IF(AND(C16="",E16=""),"","―")</f>
        <v/>
      </c>
      <c r="E16" s="13" t="str">
        <f>IF(M8="","",M8)</f>
        <v/>
      </c>
      <c r="F16" s="75"/>
      <c r="G16" s="72"/>
      <c r="H16" s="15" t="str">
        <f>IF(O12="","",O12)</f>
        <v/>
      </c>
      <c r="I16" s="14" t="str">
        <f>IF(AND(H16="",J16=""),"","―")</f>
        <v/>
      </c>
      <c r="J16" s="13" t="str">
        <f>IF(M12="","",M12)</f>
        <v/>
      </c>
      <c r="K16" s="75"/>
      <c r="L16" s="57"/>
      <c r="M16" s="58"/>
      <c r="N16" s="58"/>
      <c r="O16" s="58"/>
      <c r="P16" s="59"/>
      <c r="Q16" s="64"/>
      <c r="R16" s="27"/>
      <c r="S16" s="26" t="str">
        <f>IF(AND(R16="",T16=""),"","―")</f>
        <v/>
      </c>
      <c r="T16" s="25"/>
      <c r="U16" s="50"/>
      <c r="V16" s="64"/>
      <c r="W16" s="27">
        <v>15</v>
      </c>
      <c r="X16" s="26" t="str">
        <f>IF(AND(W16="",Y16=""),"","―")</f>
        <v>―</v>
      </c>
      <c r="Y16" s="25">
        <v>13</v>
      </c>
      <c r="Z16" s="50"/>
      <c r="AA16" s="12" t="s">
        <v>5</v>
      </c>
      <c r="AB16" s="10">
        <f>IF(AND(AA14=0,AC14=0),"",SUM(C14:C16)+SUM(H14:H16)+SUM(M14:M16)+SUM(R14:R16)+SUM(W14:W16))</f>
        <v>122</v>
      </c>
      <c r="AC16" s="11" t="s">
        <v>4</v>
      </c>
      <c r="AD16" s="10">
        <f>IF(AND(AA14=0,AC14=0),"",SUM(E14:E16)+SUM(J14:J16)+SUM(O14:O16)+SUM(T14:T16)+SUM(Y14:Y16))</f>
        <v>177</v>
      </c>
      <c r="AE16" s="69"/>
      <c r="AF16" s="8"/>
    </row>
    <row r="17" spans="1:33" s="2" customFormat="1" ht="17.25" customHeight="1">
      <c r="A17" s="53"/>
      <c r="B17" s="76" t="str">
        <f>IF(OR(B14=F14,C14="",E14="",C15="",E15=""),"",IF(B14&gt;F14,"○","×"))</f>
        <v>×</v>
      </c>
      <c r="C17" s="77"/>
      <c r="D17" s="77"/>
      <c r="E17" s="77"/>
      <c r="F17" s="76"/>
      <c r="G17" s="76" t="str">
        <f>IF(OR(G14=K14,H14="",J14="",H15="",J15=""),"",IF(G14&gt;K14,"○","×"))</f>
        <v>×</v>
      </c>
      <c r="H17" s="77"/>
      <c r="I17" s="77"/>
      <c r="J17" s="77"/>
      <c r="K17" s="76"/>
      <c r="L17" s="60"/>
      <c r="M17" s="78"/>
      <c r="N17" s="78"/>
      <c r="O17" s="78"/>
      <c r="P17" s="61"/>
      <c r="Q17" s="65" t="str">
        <f>IF(OR(Q14=U14,R14="",T14="",R15="",T15=""),"",IF(Q14&gt;U14,"○","×"))</f>
        <v>×</v>
      </c>
      <c r="R17" s="66"/>
      <c r="S17" s="66"/>
      <c r="T17" s="66"/>
      <c r="U17" s="65"/>
      <c r="V17" s="65" t="str">
        <f>IF(OR(V14=Z14,W14="",Y14="",W15="",Y15=""),"",IF(V14&gt;Z14,"○","×"))</f>
        <v>○</v>
      </c>
      <c r="W17" s="66"/>
      <c r="X17" s="66"/>
      <c r="Y17" s="66"/>
      <c r="Z17" s="65"/>
      <c r="AA17" s="67" t="s">
        <v>3</v>
      </c>
      <c r="AB17" s="68"/>
      <c r="AC17" s="24">
        <f>IF(AND(AB16="",AD16=""),"",AB16/AD16)</f>
        <v>0.68926553672316382</v>
      </c>
      <c r="AD17" s="24"/>
      <c r="AE17" s="69"/>
      <c r="AF17" s="8"/>
    </row>
    <row r="18" spans="1:33" s="2" customFormat="1" ht="17.25" customHeight="1">
      <c r="A18" s="51" t="s">
        <v>52</v>
      </c>
      <c r="B18" s="70">
        <f>IF(AND(C18="",E18=""),"",IF(C18&gt;E18,"１","0")+IF(C19&gt;E19,"１","0")+IF(C20&gt;E20,"１","0"))</f>
        <v>0</v>
      </c>
      <c r="C18" s="23">
        <f>IF(T6="","",T6)</f>
        <v>15</v>
      </c>
      <c r="D18" s="22" t="str">
        <f>IF(AND(C18="",E18=""),"","―")</f>
        <v>―</v>
      </c>
      <c r="E18" s="21">
        <f>IF(R6="","",R6)</f>
        <v>21</v>
      </c>
      <c r="F18" s="73">
        <f>IF(AND(E18="",C18=""),"",IF(C18&lt;E18,"１","0")+IF(C19&lt;E19,"１","0")+IF(C20&lt;E20,"１","0"))</f>
        <v>2</v>
      </c>
      <c r="G18" s="70">
        <f>IF(AND(H18="",J18=""),"",IF(H18&gt;J18,"１","0")+IF(H19&gt;J19,"１","0")+IF(H20&gt;J20,"１","0"))</f>
        <v>0</v>
      </c>
      <c r="H18" s="23">
        <f>IF(T10="","",T10)</f>
        <v>11</v>
      </c>
      <c r="I18" s="22" t="str">
        <f>IF(AND(H18="",J18=""),"","―")</f>
        <v>―</v>
      </c>
      <c r="J18" s="21">
        <f>IF(R10="","",R10)</f>
        <v>21</v>
      </c>
      <c r="K18" s="73">
        <f>IF(AND(J18="",H18=""),"",IF(H18&lt;J18,"１","0")+IF(H19&lt;J19,"１","0")+IF(H20&lt;J20,"１","0"))</f>
        <v>2</v>
      </c>
      <c r="L18" s="70">
        <f>IF(AND(M18="",O18=""),"",IF(M18&gt;O18,"１","0")+IF(M19&gt;O19,"１","0")+IF(M20&gt;O20,"１","0"))</f>
        <v>2</v>
      </c>
      <c r="M18" s="23">
        <f>IF(T14="","",T14)</f>
        <v>21</v>
      </c>
      <c r="N18" s="22" t="str">
        <f>IF(AND(M18="",O18=""),"","―")</f>
        <v>―</v>
      </c>
      <c r="O18" s="21">
        <f>IF(R14="","",R14)</f>
        <v>17</v>
      </c>
      <c r="P18" s="73">
        <f>IF(AND(O18="",M18=""),"",IF(M18&lt;O18,"１","0")+IF(M19&lt;O19,"１","0")+IF(M20&lt;O20,"１","0"))</f>
        <v>0</v>
      </c>
      <c r="Q18" s="54"/>
      <c r="R18" s="55"/>
      <c r="S18" s="55"/>
      <c r="T18" s="55"/>
      <c r="U18" s="56"/>
      <c r="V18" s="62">
        <f>IF(AND(W18="",Y18=""),"",IF(W18&gt;Y18,"１","0")+IF(W19&gt;Y19,"１","0")+IF(W20&gt;Y20,"１","0"))</f>
        <v>2</v>
      </c>
      <c r="W18" s="33">
        <v>21</v>
      </c>
      <c r="X18" s="32" t="str">
        <f>IF(AND(W18="",Y18=""),"","―")</f>
        <v>―</v>
      </c>
      <c r="Y18" s="31">
        <v>13</v>
      </c>
      <c r="Z18" s="48">
        <f>IF(AND(Y18="",W18=""),"",IF(W18&lt;Y18,"１","0")+IF(W19&lt;Y19,"１","0")+IF(W20&lt;Y20,"１","0"))</f>
        <v>0</v>
      </c>
      <c r="AA18" s="20">
        <f>COUNTIF(B21:Z21,"○")</f>
        <v>2</v>
      </c>
      <c r="AB18" s="19" t="s">
        <v>9</v>
      </c>
      <c r="AC18" s="19">
        <f>COUNTIF(B21:Z21,"×")</f>
        <v>2</v>
      </c>
      <c r="AD18" s="19" t="s">
        <v>8</v>
      </c>
      <c r="AE18" s="69">
        <f>IF(AND(AA18=0,AC18=0),"",AH9)</f>
        <v>3</v>
      </c>
      <c r="AF18" s="8"/>
    </row>
    <row r="19" spans="1:33" s="2" customFormat="1" ht="17.25" customHeight="1">
      <c r="A19" s="52"/>
      <c r="B19" s="71"/>
      <c r="C19" s="18">
        <f>IF(T7="","",T7)</f>
        <v>13</v>
      </c>
      <c r="D19" s="17" t="str">
        <f>IF(AND(C19="",E19=""),"","―")</f>
        <v>―</v>
      </c>
      <c r="E19" s="16">
        <f>IF(R7="","",R7)</f>
        <v>21</v>
      </c>
      <c r="F19" s="74"/>
      <c r="G19" s="71"/>
      <c r="H19" s="18">
        <f>IF(T11="","",T11)</f>
        <v>13</v>
      </c>
      <c r="I19" s="17" t="str">
        <f>IF(AND(H19="",J19=""),"","―")</f>
        <v>―</v>
      </c>
      <c r="J19" s="16">
        <f>IF(R11="","",R11)</f>
        <v>21</v>
      </c>
      <c r="K19" s="74"/>
      <c r="L19" s="71"/>
      <c r="M19" s="18">
        <f>IF(T15="","",T15)</f>
        <v>21</v>
      </c>
      <c r="N19" s="17" t="str">
        <f>IF(AND(M19="",O19=""),"","―")</f>
        <v>―</v>
      </c>
      <c r="O19" s="16">
        <f>IF(R15="","",R15)</f>
        <v>15</v>
      </c>
      <c r="P19" s="74"/>
      <c r="Q19" s="57"/>
      <c r="R19" s="58"/>
      <c r="S19" s="58"/>
      <c r="T19" s="58"/>
      <c r="U19" s="59"/>
      <c r="V19" s="63"/>
      <c r="W19" s="30">
        <v>21</v>
      </c>
      <c r="X19" s="29" t="str">
        <f>IF(AND(W19="",Y19=""),"","―")</f>
        <v>―</v>
      </c>
      <c r="Y19" s="28">
        <v>12</v>
      </c>
      <c r="Z19" s="49"/>
      <c r="AA19" s="12" t="s">
        <v>7</v>
      </c>
      <c r="AB19" s="10">
        <f>IF(AND(AA18=0,AC18=0),"",IF(OR(B18="―",B18=""),"0",B18)+IF(OR(G18="―",G18=""),"0",G18)+IF(OR(L18="―",L18=""),"0",L18)+IF(OR(Q18="―",Q18=""),"0",Q18)+IF(OR(V18="―",V18=""),"0",V18))</f>
        <v>4</v>
      </c>
      <c r="AC19" s="11" t="s">
        <v>6</v>
      </c>
      <c r="AD19" s="10">
        <f>IF(AND(AA18=0,AC18=0),"",IF(OR(B18="―",B18=""),"0",F18)+IF(OR(G18="―",G18=""),"0",K18)+IF(OR(L18="―",L18=""),"0",P18)+IF(OR(Q18="―",Q18=""),"0",U18)+IF(OR(V18="―",V18=""),"0",Z18))</f>
        <v>4</v>
      </c>
      <c r="AE19" s="69"/>
      <c r="AF19" s="8"/>
      <c r="AG19" s="2">
        <f>IF(AD19=0,11,AB19/AD19)</f>
        <v>1</v>
      </c>
    </row>
    <row r="20" spans="1:33" s="2" customFormat="1" ht="17.25" customHeight="1">
      <c r="A20" s="52"/>
      <c r="B20" s="72"/>
      <c r="C20" s="15" t="str">
        <f>IF(T8="","",T8)</f>
        <v/>
      </c>
      <c r="D20" s="14" t="str">
        <f>IF(AND(C20="",E20=""),"","―")</f>
        <v/>
      </c>
      <c r="E20" s="13" t="str">
        <f>IF(R8="","",R8)</f>
        <v/>
      </c>
      <c r="F20" s="75"/>
      <c r="G20" s="72"/>
      <c r="H20" s="15" t="str">
        <f>IF(T12="","",T12)</f>
        <v/>
      </c>
      <c r="I20" s="14" t="str">
        <f>IF(AND(H20="",J20=""),"","―")</f>
        <v/>
      </c>
      <c r="J20" s="13" t="str">
        <f>IF(R12="","",R12)</f>
        <v/>
      </c>
      <c r="K20" s="75"/>
      <c r="L20" s="72"/>
      <c r="M20" s="15" t="str">
        <f>IF(T16="","",T16)</f>
        <v/>
      </c>
      <c r="N20" s="14" t="str">
        <f>IF(AND(M20="",O20=""),"","―")</f>
        <v/>
      </c>
      <c r="O20" s="13" t="str">
        <f>IF(R16="","",R16)</f>
        <v/>
      </c>
      <c r="P20" s="75"/>
      <c r="Q20" s="57"/>
      <c r="R20" s="58"/>
      <c r="S20" s="58"/>
      <c r="T20" s="58"/>
      <c r="U20" s="59"/>
      <c r="V20" s="64"/>
      <c r="W20" s="27"/>
      <c r="X20" s="26" t="str">
        <f>IF(AND(W20="",Y20=""),"","―")</f>
        <v/>
      </c>
      <c r="Y20" s="25"/>
      <c r="Z20" s="50"/>
      <c r="AA20" s="12" t="s">
        <v>5</v>
      </c>
      <c r="AB20" s="10">
        <f>IF(AND(AA18=0,AC18=0),"",SUM(C18:C20)+SUM(H18:H20)+SUM(M18:M20)+SUM(R18:R20)+SUM(W18:W20))</f>
        <v>136</v>
      </c>
      <c r="AC20" s="11" t="s">
        <v>4</v>
      </c>
      <c r="AD20" s="10">
        <f>IF(AND(AA18=0,AC18=0),"",SUM(E18:E20)+SUM(J18:J20)+SUM(O18:O20)+SUM(T18:T20)+SUM(Y18:Y20))</f>
        <v>141</v>
      </c>
      <c r="AE20" s="69"/>
      <c r="AF20" s="8"/>
    </row>
    <row r="21" spans="1:33" s="2" customFormat="1" ht="17.25" customHeight="1">
      <c r="A21" s="53"/>
      <c r="B21" s="76" t="str">
        <f>IF(OR(B18=F18,C18="",E18="",C19="",E19=""),"",IF(B18&gt;F18,"○","×"))</f>
        <v>×</v>
      </c>
      <c r="C21" s="77"/>
      <c r="D21" s="77"/>
      <c r="E21" s="77"/>
      <c r="F21" s="76"/>
      <c r="G21" s="76" t="str">
        <f>IF(OR(G18=K18,H18="",J18="",H19="",J19=""),"",IF(G18&gt;K18,"○","×"))</f>
        <v>×</v>
      </c>
      <c r="H21" s="77"/>
      <c r="I21" s="77"/>
      <c r="J21" s="77"/>
      <c r="K21" s="76"/>
      <c r="L21" s="76" t="str">
        <f>IF(OR(L18=P18,M18="",O18="",M19="",O19=""),"",IF(L18&gt;P18,"○","×"))</f>
        <v>○</v>
      </c>
      <c r="M21" s="77"/>
      <c r="N21" s="77"/>
      <c r="O21" s="77"/>
      <c r="P21" s="76"/>
      <c r="Q21" s="60"/>
      <c r="R21" s="58"/>
      <c r="S21" s="58"/>
      <c r="T21" s="58"/>
      <c r="U21" s="61"/>
      <c r="V21" s="65" t="str">
        <f>IF(OR(V18=Z18,W18="",Y18="",W19="",Y19=""),"",IF(V18&gt;Z18,"○","×"))</f>
        <v>○</v>
      </c>
      <c r="W21" s="66"/>
      <c r="X21" s="66"/>
      <c r="Y21" s="66"/>
      <c r="Z21" s="65"/>
      <c r="AA21" s="67" t="s">
        <v>3</v>
      </c>
      <c r="AB21" s="68"/>
      <c r="AC21" s="24">
        <f>IF(AND(AB20="",AD20=""),"",AB20/AD20)</f>
        <v>0.96453900709219853</v>
      </c>
      <c r="AD21" s="24"/>
      <c r="AE21" s="69"/>
      <c r="AF21" s="8"/>
    </row>
    <row r="22" spans="1:33" s="2" customFormat="1" ht="17.25" customHeight="1">
      <c r="A22" s="51" t="s">
        <v>53</v>
      </c>
      <c r="B22" s="70">
        <f>IF(AND(C22="",E22=""),"",IF(C22&gt;E22,"１","0")+IF(C23&gt;E23,"１","0")+IF(C24&gt;E24,"１","0"))</f>
        <v>0</v>
      </c>
      <c r="C22" s="23">
        <f>IF(Y6="","",Y6)</f>
        <v>9</v>
      </c>
      <c r="D22" s="22" t="str">
        <f>IF(AND(C22="",E22=""),"","―")</f>
        <v>―</v>
      </c>
      <c r="E22" s="21">
        <f>IF(W6="","",W6)</f>
        <v>21</v>
      </c>
      <c r="F22" s="73">
        <f>IF(AND(E22="",C22=""),"",IF(C22&lt;E22,"１","0")+IF(C23&lt;E23,"１","0")+IF(C24&lt;E24,"１","0"))</f>
        <v>2</v>
      </c>
      <c r="G22" s="70">
        <f>IF(AND(H22="",J22=""),"",IF(H22&gt;J22,"１","0")+IF(H23&gt;J23,"１","0")+IF(H24&gt;J24,"１","0"))</f>
        <v>0</v>
      </c>
      <c r="H22" s="23">
        <f>IF(Y10="","",Y10)</f>
        <v>4</v>
      </c>
      <c r="I22" s="22" t="str">
        <f>IF(AND(H22="",J22=""),"","―")</f>
        <v>―</v>
      </c>
      <c r="J22" s="21">
        <f>IF(W10="","",W10)</f>
        <v>21</v>
      </c>
      <c r="K22" s="73">
        <f>IF(AND(J22="",H22=""),"",IF(H22&lt;J22,"１","0")+IF(H23&lt;J23,"１","0")+IF(H24&lt;J24,"１","0"))</f>
        <v>2</v>
      </c>
      <c r="L22" s="70">
        <f>IF(AND(M22="",O22=""),"",IF(M22&gt;O22,"１","0")+IF(M23&gt;O23,"１","0")+IF(M24&gt;O24,"１","0"))</f>
        <v>1</v>
      </c>
      <c r="M22" s="23">
        <f>IF(Y14="","",Y14)</f>
        <v>17</v>
      </c>
      <c r="N22" s="22" t="str">
        <f>IF(AND(M22="",O22=""),"","―")</f>
        <v>―</v>
      </c>
      <c r="O22" s="21">
        <f>IF(W14="","",W14)</f>
        <v>21</v>
      </c>
      <c r="P22" s="73">
        <f>IF(AND(O22="",M22=""),"",IF(M22&lt;O22,"１","0")+IF(M23&lt;O23,"１","0")+IF(M24&lt;O24,"１","0"))</f>
        <v>2</v>
      </c>
      <c r="Q22" s="70">
        <f>IF(AND(R22="",T22=""),"",IF(R22&gt;T22,"１","0")+IF(R23&gt;T23,"１","0")+IF(R24&gt;T24,"１","0"))</f>
        <v>0</v>
      </c>
      <c r="R22" s="23">
        <f>IF(Y18="","",Y18)</f>
        <v>13</v>
      </c>
      <c r="S22" s="22" t="str">
        <f>IF(AND(R22="",T22=""),"","―")</f>
        <v>―</v>
      </c>
      <c r="T22" s="21">
        <f>IF(W18="","",W18)</f>
        <v>21</v>
      </c>
      <c r="U22" s="73">
        <f>IF(AND(T22="",R22=""),"",IF(R22&lt;T22,"１","0")+IF(R23&lt;T23,"１","0")+IF(R24&lt;T24,"１","0"))</f>
        <v>2</v>
      </c>
      <c r="V22" s="54"/>
      <c r="W22" s="55"/>
      <c r="X22" s="55"/>
      <c r="Y22" s="55"/>
      <c r="Z22" s="56"/>
      <c r="AA22" s="20">
        <f>COUNTIF(B25:Z25,"○")</f>
        <v>0</v>
      </c>
      <c r="AB22" s="19" t="s">
        <v>9</v>
      </c>
      <c r="AC22" s="19">
        <f>COUNTIF(B25:Z25,"×")</f>
        <v>4</v>
      </c>
      <c r="AD22" s="19" t="s">
        <v>8</v>
      </c>
      <c r="AE22" s="69">
        <f>IF(AND(AA22=0,AC22=0),"",AH10)</f>
        <v>5</v>
      </c>
      <c r="AF22" s="8"/>
    </row>
    <row r="23" spans="1:33" s="2" customFormat="1" ht="17.25" customHeight="1">
      <c r="A23" s="52"/>
      <c r="B23" s="71"/>
      <c r="C23" s="18">
        <f>IF(Y7="","",Y7)</f>
        <v>10</v>
      </c>
      <c r="D23" s="17" t="str">
        <f>IF(AND(C23="",E23=""),"","―")</f>
        <v>―</v>
      </c>
      <c r="E23" s="16">
        <f>IF(W7="","",W7)</f>
        <v>21</v>
      </c>
      <c r="F23" s="74"/>
      <c r="G23" s="71"/>
      <c r="H23" s="18">
        <f>IF(Y11="","",Y11)</f>
        <v>8</v>
      </c>
      <c r="I23" s="17" t="str">
        <f>IF(AND(H23="",J23=""),"","―")</f>
        <v>―</v>
      </c>
      <c r="J23" s="16">
        <f>IF(W11="","",W11)</f>
        <v>21</v>
      </c>
      <c r="K23" s="74"/>
      <c r="L23" s="71"/>
      <c r="M23" s="18">
        <f>IF(Y15="","",Y15)</f>
        <v>21</v>
      </c>
      <c r="N23" s="17" t="str">
        <f>IF(AND(M23="",O23=""),"","―")</f>
        <v>―</v>
      </c>
      <c r="O23" s="16">
        <f>IF(W15="","",W15)</f>
        <v>18</v>
      </c>
      <c r="P23" s="74"/>
      <c r="Q23" s="71"/>
      <c r="R23" s="18">
        <f>IF(Y19="","",Y19)</f>
        <v>12</v>
      </c>
      <c r="S23" s="17" t="str">
        <f>IF(AND(R23="",T23=""),"","―")</f>
        <v>―</v>
      </c>
      <c r="T23" s="16">
        <f>IF(W19="","",W19)</f>
        <v>21</v>
      </c>
      <c r="U23" s="74"/>
      <c r="V23" s="57"/>
      <c r="W23" s="58"/>
      <c r="X23" s="58"/>
      <c r="Y23" s="58"/>
      <c r="Z23" s="59"/>
      <c r="AA23" s="12" t="s">
        <v>7</v>
      </c>
      <c r="AB23" s="10">
        <f>IF(AND(AA22=0,AC22=0),"",IF(OR(B22="―",B22=""),"0",B22)+IF(OR(G22="―",G22=""),"0",G22)+IF(OR(L22="―",L22=""),"0",L22)+IF(OR(Q22="―",Q22=""),"0",Q22)+IF(OR(V22="―",V22=""),"0",V22))</f>
        <v>1</v>
      </c>
      <c r="AC23" s="11" t="s">
        <v>6</v>
      </c>
      <c r="AD23" s="10">
        <f>IF(AND(AA22=0,AC22=0),"",IF(OR(B22="―",B22=""),"0",F22)+IF(OR(G22="―",G22=""),"0",K22)+IF(OR(L22="―",L22=""),"0",P22)+IF(OR(Q22="―",Q22=""),"0",U22)+IF(OR(V22="―",V22=""),"0",Z22))</f>
        <v>8</v>
      </c>
      <c r="AE23" s="69"/>
      <c r="AF23" s="8"/>
      <c r="AG23" s="2">
        <f>IF(AD23=0,11,AB23/AD23)</f>
        <v>0.125</v>
      </c>
    </row>
    <row r="24" spans="1:33" s="2" customFormat="1" ht="17.25" customHeight="1">
      <c r="A24" s="52"/>
      <c r="B24" s="72"/>
      <c r="C24" s="15" t="str">
        <f>IF(Y8="","",Y8)</f>
        <v/>
      </c>
      <c r="D24" s="14" t="str">
        <f>IF(AND(C24="",E24=""),"","―")</f>
        <v/>
      </c>
      <c r="E24" s="13" t="str">
        <f>IF(W8="","",W8)</f>
        <v/>
      </c>
      <c r="F24" s="75"/>
      <c r="G24" s="72"/>
      <c r="H24" s="15" t="str">
        <f>IF(Y12="","",Y12)</f>
        <v/>
      </c>
      <c r="I24" s="14" t="str">
        <f>IF(AND(H24="",J24=""),"","―")</f>
        <v/>
      </c>
      <c r="J24" s="13" t="str">
        <f>IF(W12="","",W12)</f>
        <v/>
      </c>
      <c r="K24" s="75"/>
      <c r="L24" s="72"/>
      <c r="M24" s="15">
        <f>IF(Y16="","",Y16)</f>
        <v>13</v>
      </c>
      <c r="N24" s="14" t="str">
        <f>IF(AND(M24="",O24=""),"","―")</f>
        <v>―</v>
      </c>
      <c r="O24" s="13">
        <f>IF(W16="","",W16)</f>
        <v>15</v>
      </c>
      <c r="P24" s="75"/>
      <c r="Q24" s="72"/>
      <c r="R24" s="15" t="str">
        <f>IF(Y20="","",Y20)</f>
        <v/>
      </c>
      <c r="S24" s="14" t="str">
        <f>IF(AND(R24="",T24=""),"","―")</f>
        <v/>
      </c>
      <c r="T24" s="13" t="str">
        <f>IF(W20="","",W20)</f>
        <v/>
      </c>
      <c r="U24" s="75"/>
      <c r="V24" s="57"/>
      <c r="W24" s="58"/>
      <c r="X24" s="58"/>
      <c r="Y24" s="58"/>
      <c r="Z24" s="59"/>
      <c r="AA24" s="12" t="s">
        <v>5</v>
      </c>
      <c r="AB24" s="10">
        <f>IF(AND(AA22=0,AC22=0),"",SUM(C22:C24)+SUM(H22:H24)+SUM(M22:M24)+SUM(R22:R24)+SUM(W22:W24))</f>
        <v>107</v>
      </c>
      <c r="AC24" s="11" t="s">
        <v>4</v>
      </c>
      <c r="AD24" s="10">
        <f>IF(AND(AA22=0,AC22=0),"",SUM(E22:E24)+SUM(J22:J24)+SUM(O22:O24)+SUM(T22:T24)+SUM(Y22:Y24))</f>
        <v>180</v>
      </c>
      <c r="AE24" s="69"/>
      <c r="AF24" s="8"/>
    </row>
    <row r="25" spans="1:33" s="2" customFormat="1" ht="17.25" customHeight="1" thickBot="1">
      <c r="A25" s="79"/>
      <c r="B25" s="80" t="str">
        <f>IF(OR(B22=F22,C22="",E22="",C23="",E23=""),"",IF(B22&gt;F22,"○","×"))</f>
        <v>×</v>
      </c>
      <c r="C25" s="81"/>
      <c r="D25" s="81"/>
      <c r="E25" s="81"/>
      <c r="F25" s="80"/>
      <c r="G25" s="80" t="str">
        <f>IF(OR(G22=K22,H22="",J22="",H23="",J23=""),"",IF(G22&gt;K22,"○","×"))</f>
        <v>×</v>
      </c>
      <c r="H25" s="81"/>
      <c r="I25" s="81"/>
      <c r="J25" s="81"/>
      <c r="K25" s="80"/>
      <c r="L25" s="80" t="str">
        <f>IF(OR(L22=P22,M22="",O22="",M23="",O23=""),"",IF(L22&gt;P22,"○","×"))</f>
        <v>×</v>
      </c>
      <c r="M25" s="81"/>
      <c r="N25" s="81"/>
      <c r="O25" s="81"/>
      <c r="P25" s="80"/>
      <c r="Q25" s="80" t="str">
        <f>IF(OR(Q22=U22,R22="",T22="",R23="",T23=""),"",IF(Q22&gt;U22,"○","×"))</f>
        <v>×</v>
      </c>
      <c r="R25" s="81"/>
      <c r="S25" s="81"/>
      <c r="T25" s="81"/>
      <c r="U25" s="80"/>
      <c r="V25" s="85"/>
      <c r="W25" s="86"/>
      <c r="X25" s="86"/>
      <c r="Y25" s="86"/>
      <c r="Z25" s="87"/>
      <c r="AA25" s="83" t="s">
        <v>3</v>
      </c>
      <c r="AB25" s="84"/>
      <c r="AC25" s="9">
        <f>IF(AND(AB24="",AD24=""),"",AB24/AD24)</f>
        <v>0.59444444444444444</v>
      </c>
      <c r="AD25" s="9"/>
      <c r="AE25" s="82"/>
      <c r="AF25" s="8"/>
    </row>
    <row r="26" spans="1:33" s="4" customFormat="1" ht="16.5" customHeight="1">
      <c r="A26" s="4" t="s">
        <v>2</v>
      </c>
      <c r="E26" s="7"/>
      <c r="F26" s="7"/>
      <c r="J26" s="7"/>
      <c r="K26" s="7"/>
      <c r="O26" s="7"/>
      <c r="P26" s="7"/>
      <c r="S26" s="7"/>
      <c r="T26" s="7"/>
      <c r="U26" s="5"/>
      <c r="V26" s="5"/>
      <c r="W26" s="5"/>
      <c r="X26" s="5"/>
    </row>
    <row r="27" spans="1:33" s="4" customFormat="1" ht="15.75" customHeight="1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</row>
    <row r="28" spans="1:33" s="2" customFormat="1" ht="13.5" customHeight="1">
      <c r="A28" s="1" t="s">
        <v>0</v>
      </c>
      <c r="B28" s="1"/>
      <c r="C28" s="1"/>
      <c r="D28" s="1"/>
      <c r="E28" s="3"/>
      <c r="F28" s="3"/>
      <c r="G28" s="1"/>
      <c r="H28" s="1"/>
      <c r="I28" s="1"/>
      <c r="J28" s="3"/>
      <c r="K28" s="3"/>
      <c r="L28" s="1"/>
      <c r="M28" s="1"/>
      <c r="N28" s="1"/>
      <c r="O28" s="3"/>
      <c r="P28" s="3"/>
      <c r="Q28" s="1"/>
      <c r="R28" s="1"/>
      <c r="S28" s="1"/>
      <c r="T28" s="3"/>
      <c r="U28" s="3"/>
      <c r="V28" s="1"/>
      <c r="W28" s="1"/>
      <c r="X28" s="1"/>
      <c r="Y28" s="3"/>
      <c r="Z28" s="3"/>
      <c r="AA28" s="1"/>
      <c r="AB28" s="1"/>
      <c r="AC28" s="3"/>
      <c r="AD28" s="3"/>
    </row>
  </sheetData>
  <mergeCells count="86">
    <mergeCell ref="AA5:AD5"/>
    <mergeCell ref="B5:F5"/>
    <mergeCell ref="G5:K5"/>
    <mergeCell ref="L5:P5"/>
    <mergeCell ref="Q5:U5"/>
    <mergeCell ref="V5:Z5"/>
    <mergeCell ref="P6:P8"/>
    <mergeCell ref="A6:A9"/>
    <mergeCell ref="B6:F9"/>
    <mergeCell ref="G6:G8"/>
    <mergeCell ref="K6:K8"/>
    <mergeCell ref="L6:L8"/>
    <mergeCell ref="G9:K9"/>
    <mergeCell ref="L9:P9"/>
    <mergeCell ref="Q9:U9"/>
    <mergeCell ref="V9:Z9"/>
    <mergeCell ref="AA9:AB9"/>
    <mergeCell ref="Q6:Q8"/>
    <mergeCell ref="U6:U8"/>
    <mergeCell ref="V6:V8"/>
    <mergeCell ref="Z6:Z8"/>
    <mergeCell ref="AE6:AE9"/>
    <mergeCell ref="A10:A13"/>
    <mergeCell ref="B10:B12"/>
    <mergeCell ref="F10:F12"/>
    <mergeCell ref="G10:K13"/>
    <mergeCell ref="L10:L12"/>
    <mergeCell ref="B13:F13"/>
    <mergeCell ref="L13:P13"/>
    <mergeCell ref="P10:P12"/>
    <mergeCell ref="Q13:U13"/>
    <mergeCell ref="V13:Z13"/>
    <mergeCell ref="AA13:AB13"/>
    <mergeCell ref="Q10:Q12"/>
    <mergeCell ref="U10:U12"/>
    <mergeCell ref="V10:V12"/>
    <mergeCell ref="Z10:Z12"/>
    <mergeCell ref="AE10:AE13"/>
    <mergeCell ref="A14:A17"/>
    <mergeCell ref="B14:B16"/>
    <mergeCell ref="F14:F16"/>
    <mergeCell ref="G14:G16"/>
    <mergeCell ref="K14:K16"/>
    <mergeCell ref="B17:F17"/>
    <mergeCell ref="G17:K17"/>
    <mergeCell ref="Q17:U17"/>
    <mergeCell ref="V17:Z17"/>
    <mergeCell ref="AA17:AB17"/>
    <mergeCell ref="L14:P17"/>
    <mergeCell ref="Q14:Q16"/>
    <mergeCell ref="U14:U16"/>
    <mergeCell ref="V14:V16"/>
    <mergeCell ref="Z14:Z16"/>
    <mergeCell ref="A18:A21"/>
    <mergeCell ref="B18:B20"/>
    <mergeCell ref="F18:F20"/>
    <mergeCell ref="G18:G20"/>
    <mergeCell ref="K18:K20"/>
    <mergeCell ref="B21:F21"/>
    <mergeCell ref="G21:K21"/>
    <mergeCell ref="P18:P20"/>
    <mergeCell ref="Q18:U21"/>
    <mergeCell ref="V18:V20"/>
    <mergeCell ref="Z18:Z20"/>
    <mergeCell ref="AE14:AE17"/>
    <mergeCell ref="AE18:AE21"/>
    <mergeCell ref="L21:P21"/>
    <mergeCell ref="V21:Z21"/>
    <mergeCell ref="AA21:AB21"/>
    <mergeCell ref="L18:L20"/>
    <mergeCell ref="A22:A25"/>
    <mergeCell ref="B22:B24"/>
    <mergeCell ref="F22:F24"/>
    <mergeCell ref="G22:G24"/>
    <mergeCell ref="K22:K24"/>
    <mergeCell ref="B25:F25"/>
    <mergeCell ref="G25:K25"/>
    <mergeCell ref="AE22:AE25"/>
    <mergeCell ref="L25:P25"/>
    <mergeCell ref="Q25:U25"/>
    <mergeCell ref="AA25:AB25"/>
    <mergeCell ref="P22:P24"/>
    <mergeCell ref="Q22:Q24"/>
    <mergeCell ref="U22:U24"/>
    <mergeCell ref="V22:Z25"/>
    <mergeCell ref="L22:L24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scale="93" orientation="landscape" horizontalDpi="4294967293" r:id="rId1"/>
  <headerFooter alignWithMargins="0">
    <oddHeader>&amp;L
&amp;C&amp;"ＭＳ Ｐゴシック,太字"&amp;24第5回トキめき新潟国体記念小学生バレーボール三島大会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28"/>
  <sheetViews>
    <sheetView topLeftCell="A3" zoomScale="80" zoomScaleNormal="80" zoomScaleSheetLayoutView="100" workbookViewId="0">
      <selection activeCell="AF14" sqref="AF14"/>
    </sheetView>
  </sheetViews>
  <sheetFormatPr defaultRowHeight="13.5"/>
  <cols>
    <col min="1" max="1" width="14.625" style="1" customWidth="1"/>
    <col min="2" max="4" width="3.125" style="1" customWidth="1"/>
    <col min="5" max="6" width="3.125" style="3" customWidth="1"/>
    <col min="7" max="8" width="3.125" style="1" customWidth="1"/>
    <col min="9" max="9" width="3.25" style="1" customWidth="1"/>
    <col min="10" max="11" width="3.125" style="3" customWidth="1"/>
    <col min="12" max="14" width="3.125" style="1" customWidth="1"/>
    <col min="15" max="16" width="3.125" style="3" customWidth="1"/>
    <col min="17" max="19" width="3.125" style="1" customWidth="1"/>
    <col min="20" max="21" width="3.125" style="3" customWidth="1"/>
    <col min="22" max="24" width="3.125" style="1" customWidth="1"/>
    <col min="25" max="26" width="3.125" style="3" customWidth="1"/>
    <col min="27" max="27" width="7.875" style="1" customWidth="1"/>
    <col min="28" max="28" width="4.125" style="1" customWidth="1"/>
    <col min="29" max="29" width="7.875" style="3" customWidth="1"/>
    <col min="30" max="30" width="4.125" style="3" customWidth="1"/>
    <col min="31" max="31" width="5.875" style="2" customWidth="1"/>
    <col min="32" max="32" width="21.125" style="2" customWidth="1"/>
    <col min="33" max="40" width="16.375" style="2" hidden="1" customWidth="1"/>
    <col min="41" max="41" width="7.25" style="1" customWidth="1"/>
    <col min="42" max="42" width="8.125" style="1" customWidth="1"/>
    <col min="43" max="57" width="21.125" style="1" customWidth="1"/>
    <col min="58" max="16384" width="9" style="1"/>
  </cols>
  <sheetData>
    <row r="1" spans="1:43">
      <c r="AA1" s="1" t="s">
        <v>21</v>
      </c>
    </row>
    <row r="2" spans="1:43">
      <c r="AA2" s="1" t="s">
        <v>25</v>
      </c>
    </row>
    <row r="4" spans="1:43" ht="36" customHeight="1" thickBot="1">
      <c r="A4" s="41" t="s">
        <v>20</v>
      </c>
      <c r="B4" s="38"/>
      <c r="C4" s="38"/>
      <c r="D4" s="38"/>
      <c r="E4" s="38"/>
      <c r="F4" s="38"/>
      <c r="G4" s="38"/>
      <c r="H4" s="38"/>
      <c r="I4" s="40" t="s">
        <v>18</v>
      </c>
      <c r="J4" s="39" t="s">
        <v>17</v>
      </c>
      <c r="K4" s="38"/>
      <c r="L4" s="40" t="s">
        <v>18</v>
      </c>
      <c r="M4" s="39" t="s">
        <v>17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O4" s="2"/>
    </row>
    <row r="5" spans="1:43" ht="17.25" customHeight="1">
      <c r="A5" s="37"/>
      <c r="B5" s="44" t="str">
        <f>IF(A6="","",A6)</f>
        <v>明和</v>
      </c>
      <c r="C5" s="45"/>
      <c r="D5" s="45"/>
      <c r="E5" s="45"/>
      <c r="F5" s="46"/>
      <c r="G5" s="44" t="str">
        <f>IF(A10="","",A10)</f>
        <v>水橋</v>
      </c>
      <c r="H5" s="47"/>
      <c r="I5" s="47"/>
      <c r="J5" s="47"/>
      <c r="K5" s="46"/>
      <c r="L5" s="44" t="str">
        <f>IF(A14="","",A14)</f>
        <v>たちばな</v>
      </c>
      <c r="M5" s="45"/>
      <c r="N5" s="45"/>
      <c r="O5" s="45"/>
      <c r="P5" s="46"/>
      <c r="Q5" s="44" t="str">
        <f>IF(A18="","",A18)</f>
        <v>八千浦</v>
      </c>
      <c r="R5" s="45"/>
      <c r="S5" s="45"/>
      <c r="T5" s="45"/>
      <c r="U5" s="46"/>
      <c r="V5" s="44" t="str">
        <f>IF(A22="","",A22)</f>
        <v>ＰＥＰＰＹ</v>
      </c>
      <c r="W5" s="45"/>
      <c r="X5" s="45"/>
      <c r="Y5" s="45"/>
      <c r="Z5" s="46"/>
      <c r="AA5" s="42" t="s">
        <v>16</v>
      </c>
      <c r="AB5" s="43"/>
      <c r="AC5" s="43"/>
      <c r="AD5" s="43"/>
      <c r="AE5" s="36" t="s">
        <v>15</v>
      </c>
      <c r="AF5" s="29"/>
      <c r="AH5" s="34"/>
      <c r="AI5" s="34" t="s">
        <v>14</v>
      </c>
      <c r="AJ5" s="34" t="s">
        <v>13</v>
      </c>
      <c r="AK5" s="34" t="s">
        <v>12</v>
      </c>
      <c r="AL5" s="34" t="s">
        <v>11</v>
      </c>
      <c r="AM5" s="34" t="s">
        <v>10</v>
      </c>
      <c r="AO5" s="2"/>
    </row>
    <row r="6" spans="1:43" ht="17.25" customHeight="1">
      <c r="A6" s="51" t="s">
        <v>45</v>
      </c>
      <c r="B6" s="54"/>
      <c r="C6" s="55"/>
      <c r="D6" s="55"/>
      <c r="E6" s="55"/>
      <c r="F6" s="56"/>
      <c r="G6" s="62">
        <f>IF(AND(H6="",J6=""),"",IF(H6&gt;J6,"１","0")+IF(H7&gt;J7,"１","0")+IF(H8&gt;J8,"１","0"))</f>
        <v>1</v>
      </c>
      <c r="H6" s="33">
        <v>21</v>
      </c>
      <c r="I6" s="32" t="str">
        <f>IF(AND(H6="",J6=""),"","―")</f>
        <v>―</v>
      </c>
      <c r="J6" s="31">
        <v>16</v>
      </c>
      <c r="K6" s="48">
        <f>IF(AND(J6="",H6=""),"",IF(H6&lt;J6,"１","0")+IF(H7&lt;J7,"１","0")+IF(H8&lt;J8,"１","0"))</f>
        <v>2</v>
      </c>
      <c r="L6" s="62">
        <f>IF(AND(M6="",O6=""),"",IF(M6&gt;O6,"１","0")+IF(M7&gt;O7,"１","0")+IF(M8&gt;O8,"１","0"))</f>
        <v>0</v>
      </c>
      <c r="M6" s="33">
        <v>20</v>
      </c>
      <c r="N6" s="32" t="str">
        <f>IF(AND(M6="",O6=""),"","―")</f>
        <v>―</v>
      </c>
      <c r="O6" s="31">
        <v>21</v>
      </c>
      <c r="P6" s="48">
        <f>IF(AND(O6="",M6=""),"",IF(M6&lt;O6,"１","0")+IF(M7&lt;O7,"１","0")+IF(M8&lt;O8,"１","0"))</f>
        <v>2</v>
      </c>
      <c r="Q6" s="62">
        <f>IF(AND(R6="",T6=""),"",IF(R6&gt;T6,"１","0")+IF(R7&gt;T7,"１","0")+IF(R8&gt;T8,"１","0"))</f>
        <v>0</v>
      </c>
      <c r="R6" s="33">
        <v>12</v>
      </c>
      <c r="S6" s="32" t="str">
        <f>IF(AND(R6="",T6=""),"","―")</f>
        <v>―</v>
      </c>
      <c r="T6" s="31">
        <v>21</v>
      </c>
      <c r="U6" s="48">
        <f>IF(AND(T6="",R6=""),"",IF(R6&lt;T6,"１","0")+IF(R7&lt;T7,"１","0")+IF(R8&lt;T8,"１","0"))</f>
        <v>2</v>
      </c>
      <c r="V6" s="62">
        <f>IF(AND(W6="",Y6=""),"",IF(W6&gt;Y6,"１","0")+IF(W7&gt;Y7,"１","0")+IF(W8&gt;Y8,"１","0"))</f>
        <v>2</v>
      </c>
      <c r="W6" s="33">
        <v>21</v>
      </c>
      <c r="X6" s="32" t="str">
        <f>IF(AND(W6="",Y6=""),"","―")</f>
        <v>―</v>
      </c>
      <c r="Y6" s="31">
        <v>17</v>
      </c>
      <c r="Z6" s="48">
        <f>IF(AND(Y6="",W6=""),"",IF(W6&lt;Y6,"１","0")+IF(W7&lt;Y7,"１","0")+IF(W8&lt;Y8,"１","0"))</f>
        <v>0</v>
      </c>
      <c r="AA6" s="20">
        <f>COUNTIF(B9:Z9,"○")</f>
        <v>1</v>
      </c>
      <c r="AB6" s="19" t="s">
        <v>9</v>
      </c>
      <c r="AC6" s="19">
        <f>COUNTIF(B9:Z9,"×")</f>
        <v>3</v>
      </c>
      <c r="AD6" s="19" t="s">
        <v>8</v>
      </c>
      <c r="AE6" s="69">
        <f>IF(AND(AA6=0,AC6=0),"",AH6)</f>
        <v>4</v>
      </c>
      <c r="AF6" s="8"/>
      <c r="AH6" s="34">
        <f>RANK(AM6,AM6:AM10)</f>
        <v>4</v>
      </c>
      <c r="AI6" s="34" t="str">
        <f>A6</f>
        <v>明和</v>
      </c>
      <c r="AJ6" s="34">
        <f>AA6/(AA6+AC6)*10</f>
        <v>2.5</v>
      </c>
      <c r="AK6" s="34">
        <f>AG7</f>
        <v>0.5</v>
      </c>
      <c r="AL6" s="34">
        <f>AC9/100</f>
        <v>7.8443113772455088E-3</v>
      </c>
      <c r="AM6" s="34">
        <f>SUM(AJ6:AL6)</f>
        <v>3.0078443113772457</v>
      </c>
      <c r="AP6" s="2">
        <f>AE6</f>
        <v>4</v>
      </c>
      <c r="AQ6" s="1" t="str">
        <f>A6</f>
        <v>明和</v>
      </c>
    </row>
    <row r="7" spans="1:43" ht="17.25" customHeight="1">
      <c r="A7" s="52"/>
      <c r="B7" s="57"/>
      <c r="C7" s="58"/>
      <c r="D7" s="58"/>
      <c r="E7" s="58"/>
      <c r="F7" s="59"/>
      <c r="G7" s="63"/>
      <c r="H7" s="30">
        <v>11</v>
      </c>
      <c r="I7" s="29" t="str">
        <f>IF(AND(H7="",J7=""),"","―")</f>
        <v>―</v>
      </c>
      <c r="J7" s="28">
        <v>21</v>
      </c>
      <c r="K7" s="49"/>
      <c r="L7" s="63"/>
      <c r="M7" s="30">
        <v>7</v>
      </c>
      <c r="N7" s="29" t="str">
        <f>IF(AND(M7="",O7=""),"","―")</f>
        <v>―</v>
      </c>
      <c r="O7" s="28">
        <v>21</v>
      </c>
      <c r="P7" s="49"/>
      <c r="Q7" s="63"/>
      <c r="R7" s="30">
        <v>10</v>
      </c>
      <c r="S7" s="29" t="str">
        <f>IF(AND(R7="",T7=""),"","―")</f>
        <v>―</v>
      </c>
      <c r="T7" s="28">
        <v>21</v>
      </c>
      <c r="U7" s="49"/>
      <c r="V7" s="63"/>
      <c r="W7" s="30">
        <v>21</v>
      </c>
      <c r="X7" s="29" t="str">
        <f>IF(AND(W7="",Y7=""),"","―")</f>
        <v>―</v>
      </c>
      <c r="Y7" s="28">
        <v>14</v>
      </c>
      <c r="Z7" s="49"/>
      <c r="AA7" s="12" t="s">
        <v>7</v>
      </c>
      <c r="AB7" s="10">
        <f>IF(AND(AA6=0,AC6=0),"",IF(OR(B6="―",B6=""),"0",B6)+IF(OR(G6="―",G6=""),"0",G6)+IF(OR(L6="―",L6=""),"0",L6)+IF(OR(Q6="―",Q6=""),"0",Q6)+IF(OR(V6="―",V6=""),"0",V6))</f>
        <v>3</v>
      </c>
      <c r="AC7" s="11" t="s">
        <v>6</v>
      </c>
      <c r="AD7" s="10">
        <f>IF(AND(AA6=0,AC6=0),"",IF(OR(B6="―",B6=""),"0",F6)+IF(OR(G6="―",G6=""),"0",K6)+IF(OR(L6="―",L6=""),"0",P6)+IF(OR(Q6="―",Q6=""),"0",U6)+IF(OR(V6="―",V6=""),"0",Z6))</f>
        <v>6</v>
      </c>
      <c r="AE7" s="69"/>
      <c r="AF7" s="8"/>
      <c r="AG7" s="2">
        <f>IF(AD7=0,11,AB7/AD7)</f>
        <v>0.5</v>
      </c>
      <c r="AH7" s="34">
        <f>RANK(AM7,AM6:AM10)</f>
        <v>2</v>
      </c>
      <c r="AI7" s="34" t="str">
        <f>A10</f>
        <v>水橋</v>
      </c>
      <c r="AJ7" s="34">
        <f>AA10/(AA10+AC10)*10</f>
        <v>7.5</v>
      </c>
      <c r="AK7" s="34">
        <f>AG11</f>
        <v>2</v>
      </c>
      <c r="AL7" s="34">
        <f>AC13/100</f>
        <v>1.2388059701492538E-2</v>
      </c>
      <c r="AM7" s="34">
        <f>SUM(AJ7:AL7)</f>
        <v>9.5123880597014931</v>
      </c>
      <c r="AP7" s="2">
        <f>AE10</f>
        <v>2</v>
      </c>
      <c r="AQ7" s="2" t="str">
        <f>A10</f>
        <v>水橋</v>
      </c>
    </row>
    <row r="8" spans="1:43" ht="17.25" customHeight="1">
      <c r="A8" s="52"/>
      <c r="B8" s="57"/>
      <c r="C8" s="58"/>
      <c r="D8" s="58"/>
      <c r="E8" s="58"/>
      <c r="F8" s="59"/>
      <c r="G8" s="64"/>
      <c r="H8" s="27">
        <v>8</v>
      </c>
      <c r="I8" s="26" t="str">
        <f>IF(AND(H8="",J8=""),"","―")</f>
        <v>―</v>
      </c>
      <c r="J8" s="25">
        <v>15</v>
      </c>
      <c r="K8" s="50"/>
      <c r="L8" s="64"/>
      <c r="M8" s="27"/>
      <c r="N8" s="26" t="str">
        <f>IF(AND(M8="",O8=""),"","―")</f>
        <v/>
      </c>
      <c r="O8" s="25"/>
      <c r="P8" s="50"/>
      <c r="Q8" s="64"/>
      <c r="R8" s="27"/>
      <c r="S8" s="26" t="str">
        <f>IF(AND(R8="",T8=""),"","―")</f>
        <v/>
      </c>
      <c r="T8" s="25"/>
      <c r="U8" s="50"/>
      <c r="V8" s="64"/>
      <c r="W8" s="27"/>
      <c r="X8" s="26" t="str">
        <f>IF(AND(W8="",Y8=""),"","―")</f>
        <v/>
      </c>
      <c r="Y8" s="25"/>
      <c r="Z8" s="50"/>
      <c r="AA8" s="12" t="s">
        <v>5</v>
      </c>
      <c r="AB8" s="10">
        <f>IF(AND(AA6=0,AC6=0),"",SUM(C6:C8)+SUM(H6:H8)+SUM(M6:M8)+SUM(R6:R8)+SUM(W6:W8))</f>
        <v>131</v>
      </c>
      <c r="AC8" s="11" t="s">
        <v>4</v>
      </c>
      <c r="AD8" s="10">
        <f>IF(AND(AA6=0,AC6=0),"",SUM(E6:E8)+SUM(J6:J8)+SUM(O6:O8)+SUM(T6:T8)+SUM(Y6:Y8))</f>
        <v>167</v>
      </c>
      <c r="AE8" s="69"/>
      <c r="AF8" s="8"/>
      <c r="AH8" s="34">
        <f>RANK(AM8,AM6:AM10)</f>
        <v>3</v>
      </c>
      <c r="AI8" s="35" t="str">
        <f>A14</f>
        <v>たちばな</v>
      </c>
      <c r="AJ8" s="34">
        <f>AA14/(AA14+AC14)*10</f>
        <v>5</v>
      </c>
      <c r="AK8" s="34">
        <f>AG15</f>
        <v>1</v>
      </c>
      <c r="AL8" s="34">
        <f>AC17/100</f>
        <v>1.140625E-2</v>
      </c>
      <c r="AM8" s="34">
        <f>SUM(AJ8:AL8)</f>
        <v>6.0114062500000003</v>
      </c>
      <c r="AP8" s="2">
        <f>AE14</f>
        <v>3</v>
      </c>
      <c r="AQ8" s="1" t="str">
        <f>A14</f>
        <v>たちばな</v>
      </c>
    </row>
    <row r="9" spans="1:43" ht="17.25" customHeight="1">
      <c r="A9" s="53"/>
      <c r="B9" s="60"/>
      <c r="C9" s="58"/>
      <c r="D9" s="58"/>
      <c r="E9" s="58"/>
      <c r="F9" s="61"/>
      <c r="G9" s="65" t="str">
        <f>IF(OR(G6=K6,H6="",J6="",H7="",J7=""),"",IF(G6&gt;K6,"○","×"))</f>
        <v>×</v>
      </c>
      <c r="H9" s="66"/>
      <c r="I9" s="66"/>
      <c r="J9" s="66"/>
      <c r="K9" s="65"/>
      <c r="L9" s="65" t="str">
        <f>IF(OR(L6=P6,M6="",O6="",M7="",O7=""),"",IF(L6&gt;P6,"○","×"))</f>
        <v>×</v>
      </c>
      <c r="M9" s="66"/>
      <c r="N9" s="66"/>
      <c r="O9" s="66"/>
      <c r="P9" s="65"/>
      <c r="Q9" s="65" t="str">
        <f>IF(OR(Q6=U6,R6="",T6="",R7="",T7=""),"",IF(Q6&gt;U6,"○","×"))</f>
        <v>×</v>
      </c>
      <c r="R9" s="66"/>
      <c r="S9" s="66"/>
      <c r="T9" s="66"/>
      <c r="U9" s="65"/>
      <c r="V9" s="65" t="str">
        <f>IF(OR(V6=Z6,W6="",Y6="",W7="",Y7=""),"",IF(V6&gt;Z6,"○","×"))</f>
        <v>○</v>
      </c>
      <c r="W9" s="66"/>
      <c r="X9" s="66"/>
      <c r="Y9" s="66"/>
      <c r="Z9" s="65"/>
      <c r="AA9" s="67" t="s">
        <v>3</v>
      </c>
      <c r="AB9" s="68"/>
      <c r="AC9" s="24">
        <f>IF(AND(AB8="",AD8=""),"",AB8/AD8)</f>
        <v>0.78443113772455086</v>
      </c>
      <c r="AD9" s="24"/>
      <c r="AE9" s="69"/>
      <c r="AF9" s="8"/>
      <c r="AH9" s="34">
        <f>RANK(AM9,AM6:AM10)</f>
        <v>1</v>
      </c>
      <c r="AI9" s="35" t="str">
        <f>A18</f>
        <v>八千浦</v>
      </c>
      <c r="AJ9" s="34">
        <f>AA18/(AA18+AC18)*10</f>
        <v>10</v>
      </c>
      <c r="AK9" s="34">
        <f>AG19</f>
        <v>11</v>
      </c>
      <c r="AL9" s="34">
        <f>AC21/100</f>
        <v>1.5849056603773587E-2</v>
      </c>
      <c r="AM9" s="34">
        <f>SUM(AJ9:AL9)</f>
        <v>21.015849056603773</v>
      </c>
      <c r="AP9" s="2">
        <f>AE18</f>
        <v>1</v>
      </c>
      <c r="AQ9" s="1" t="str">
        <f>A18</f>
        <v>八千浦</v>
      </c>
    </row>
    <row r="10" spans="1:43" ht="17.25" customHeight="1">
      <c r="A10" s="51" t="s">
        <v>46</v>
      </c>
      <c r="B10" s="70">
        <f>IF(AND(C10="",E10=""),"",IF(C10&gt;E10,"１","0")+IF(C11&gt;E11,"１","0")+IF(C12&gt;E12,"１","0"))</f>
        <v>2</v>
      </c>
      <c r="C10" s="23">
        <f>IF(J6="","",J6)</f>
        <v>16</v>
      </c>
      <c r="D10" s="22" t="str">
        <f>IF(AND(C10="",E10=""),"","―")</f>
        <v>―</v>
      </c>
      <c r="E10" s="21">
        <f>IF(H6="","",H6)</f>
        <v>21</v>
      </c>
      <c r="F10" s="73">
        <f>IF(AND(E10="",C10=""),"",IF(C10&lt;E10,"１","0")+IF(C11&lt;E11,"１","0")+IF(C12&lt;E12,"１","0"))</f>
        <v>1</v>
      </c>
      <c r="G10" s="54"/>
      <c r="H10" s="55"/>
      <c r="I10" s="55"/>
      <c r="J10" s="55"/>
      <c r="K10" s="56"/>
      <c r="L10" s="62">
        <f>IF(AND(M10="",O10=""),"",IF(M10&gt;O10,"１","0")+IF(M11&gt;O11,"１","0")+IF(M12&gt;O12,"１","0"))</f>
        <v>2</v>
      </c>
      <c r="M10" s="33">
        <v>21</v>
      </c>
      <c r="N10" s="32" t="str">
        <f>IF(AND(M10="",O10=""),"","―")</f>
        <v>―</v>
      </c>
      <c r="O10" s="31">
        <v>12</v>
      </c>
      <c r="P10" s="48">
        <f>IF(AND(O10="",M10=""),"",IF(M10&lt;O10,"１","0")+IF(M11&lt;O11,"１","0")+IF(M12&lt;O12,"１","0"))</f>
        <v>0</v>
      </c>
      <c r="Q10" s="62">
        <f>IF(AND(R10="",T10=""),"",IF(R10&gt;T10,"１","0")+IF(R11&gt;T11,"１","0")+IF(R12&gt;T12,"１","0"))</f>
        <v>0</v>
      </c>
      <c r="R10" s="33">
        <v>16</v>
      </c>
      <c r="S10" s="32" t="str">
        <f>IF(AND(R10="",T10=""),"","―")</f>
        <v>―</v>
      </c>
      <c r="T10" s="31">
        <v>21</v>
      </c>
      <c r="U10" s="48">
        <f>IF(AND(T10="",R10=""),"",IF(R10&lt;T10,"１","0")+IF(R11&lt;T11,"１","0")+IF(R12&lt;T12,"１","0"))</f>
        <v>2</v>
      </c>
      <c r="V10" s="62">
        <f>IF(AND(W10="",Y10=""),"",IF(W10&gt;Y10,"１","0")+IF(W11&gt;Y11,"１","0")+IF(W12&gt;Y12,"１","0"))</f>
        <v>2</v>
      </c>
      <c r="W10" s="33">
        <v>21</v>
      </c>
      <c r="X10" s="32" t="str">
        <f>IF(AND(W10="",Y10=""),"","―")</f>
        <v>―</v>
      </c>
      <c r="Y10" s="31">
        <v>6</v>
      </c>
      <c r="Z10" s="48">
        <f>IF(AND(Y10="",W10=""),"",IF(W10&lt;Y10,"１","0")+IF(W11&lt;Y11,"１","0")+IF(W12&lt;Y12,"１","0"))</f>
        <v>0</v>
      </c>
      <c r="AA10" s="20">
        <f>COUNTIF(B13:Z13,"○")</f>
        <v>3</v>
      </c>
      <c r="AB10" s="19" t="s">
        <v>9</v>
      </c>
      <c r="AC10" s="19">
        <f>COUNTIF(B13:Z13,"×")</f>
        <v>1</v>
      </c>
      <c r="AD10" s="19" t="s">
        <v>8</v>
      </c>
      <c r="AE10" s="69">
        <f>IF(AND(AA10=0,AC10=0),"",AH7)</f>
        <v>2</v>
      </c>
      <c r="AF10" s="8"/>
      <c r="AH10" s="34">
        <f>RANK(AM10,AM6:AM10)</f>
        <v>5</v>
      </c>
      <c r="AI10" s="35" t="str">
        <f>A22</f>
        <v>ＰＥＰＰＹ</v>
      </c>
      <c r="AJ10" s="34">
        <f>AA22/(AA22+AC22)*10</f>
        <v>0</v>
      </c>
      <c r="AK10" s="34">
        <f>AG23</f>
        <v>0</v>
      </c>
      <c r="AL10" s="34">
        <f>AC25/100</f>
        <v>5.4761904761904765E-3</v>
      </c>
      <c r="AM10" s="34">
        <f>SUM(AJ10:AL10)</f>
        <v>5.4761904761904765E-3</v>
      </c>
      <c r="AP10" s="2">
        <f>AE22</f>
        <v>5</v>
      </c>
      <c r="AQ10" s="1" t="str">
        <f>A22</f>
        <v>ＰＥＰＰＹ</v>
      </c>
    </row>
    <row r="11" spans="1:43" ht="17.25" customHeight="1">
      <c r="A11" s="52"/>
      <c r="B11" s="71"/>
      <c r="C11" s="18">
        <f>IF(J7="","",J7)</f>
        <v>21</v>
      </c>
      <c r="D11" s="17" t="str">
        <f>IF(AND(C11="",E11=""),"","―")</f>
        <v>―</v>
      </c>
      <c r="E11" s="16">
        <f>IF(H7="","",H7)</f>
        <v>11</v>
      </c>
      <c r="F11" s="74"/>
      <c r="G11" s="57"/>
      <c r="H11" s="58"/>
      <c r="I11" s="58"/>
      <c r="J11" s="58"/>
      <c r="K11" s="59"/>
      <c r="L11" s="63"/>
      <c r="M11" s="30">
        <v>21</v>
      </c>
      <c r="N11" s="29" t="str">
        <f>IF(AND(M11="",O11=""),"","―")</f>
        <v>―</v>
      </c>
      <c r="O11" s="28">
        <v>19</v>
      </c>
      <c r="P11" s="49"/>
      <c r="Q11" s="63"/>
      <c r="R11" s="30">
        <v>14</v>
      </c>
      <c r="S11" s="29" t="str">
        <f>IF(AND(R11="",T11=""),"","―")</f>
        <v>―</v>
      </c>
      <c r="T11" s="28">
        <v>21</v>
      </c>
      <c r="U11" s="49"/>
      <c r="V11" s="63"/>
      <c r="W11" s="30">
        <v>21</v>
      </c>
      <c r="X11" s="29" t="str">
        <f>IF(AND(W11="",Y11=""),"","―")</f>
        <v>―</v>
      </c>
      <c r="Y11" s="28">
        <v>15</v>
      </c>
      <c r="Z11" s="49"/>
      <c r="AA11" s="12" t="s">
        <v>7</v>
      </c>
      <c r="AB11" s="10">
        <f>IF(AND(AA10=0,AC10=0),"",IF(OR(B10="―",B10=""),"0",B10)+IF(OR(G10="―",G10=""),"0",G10)+IF(OR(L10="―",L10=""),"0",L10)+IF(OR(Q10="―",Q10=""),"0",Q10)+IF(OR(V10="―",V10=""),"0",V10))</f>
        <v>6</v>
      </c>
      <c r="AC11" s="11" t="s">
        <v>6</v>
      </c>
      <c r="AD11" s="10">
        <f>IF(AND(AA10=0,AC10=0),"",IF(OR(B10="―",B10=""),"0",F10)+IF(OR(G10="―",G10=""),"0",K10)+IF(OR(L10="―",L10=""),"0",P10)+IF(OR(Q10="―",Q10=""),"0",U10)+IF(OR(V10="―",V10=""),"0",Z10))</f>
        <v>3</v>
      </c>
      <c r="AE11" s="69"/>
      <c r="AF11" s="8"/>
      <c r="AG11" s="2">
        <f>IF(AD11=0,11,AB11/AD11)</f>
        <v>2</v>
      </c>
      <c r="AO11" s="2"/>
    </row>
    <row r="12" spans="1:43" ht="17.25" customHeight="1">
      <c r="A12" s="52"/>
      <c r="B12" s="72"/>
      <c r="C12" s="15">
        <f>IF(J8="","",J8)</f>
        <v>15</v>
      </c>
      <c r="D12" s="14" t="str">
        <f>IF(AND(C12="",E12=""),"","―")</f>
        <v>―</v>
      </c>
      <c r="E12" s="13">
        <f>IF(H8="","",H8)</f>
        <v>8</v>
      </c>
      <c r="F12" s="75"/>
      <c r="G12" s="57"/>
      <c r="H12" s="58"/>
      <c r="I12" s="58"/>
      <c r="J12" s="58"/>
      <c r="K12" s="59"/>
      <c r="L12" s="64"/>
      <c r="M12" s="27"/>
      <c r="N12" s="26" t="str">
        <f>IF(AND(M12="",O12=""),"","―")</f>
        <v/>
      </c>
      <c r="O12" s="25"/>
      <c r="P12" s="50"/>
      <c r="Q12" s="64"/>
      <c r="R12" s="27"/>
      <c r="S12" s="26" t="str">
        <f>IF(AND(R12="",T12=""),"","―")</f>
        <v/>
      </c>
      <c r="T12" s="25"/>
      <c r="U12" s="50"/>
      <c r="V12" s="64"/>
      <c r="W12" s="27"/>
      <c r="X12" s="26" t="str">
        <f>IF(AND(W12="",Y12=""),"","―")</f>
        <v/>
      </c>
      <c r="Y12" s="25"/>
      <c r="Z12" s="50"/>
      <c r="AA12" s="12" t="s">
        <v>5</v>
      </c>
      <c r="AB12" s="10">
        <f>IF(AND(AA10=0,AC10=0),"",SUM(C10:C12)+SUM(H10:H12)+SUM(M10:M12)+SUM(R10:R12)+SUM(W10:W12))</f>
        <v>166</v>
      </c>
      <c r="AC12" s="11" t="s">
        <v>4</v>
      </c>
      <c r="AD12" s="10">
        <f>IF(AND(AA10=0,AC10=0),"",SUM(E10:E12)+SUM(J10:J12)+SUM(O10:O12)+SUM(T10:T12)+SUM(Y10:Y12))</f>
        <v>134</v>
      </c>
      <c r="AE12" s="69"/>
      <c r="AF12" s="8"/>
      <c r="AO12" s="2"/>
    </row>
    <row r="13" spans="1:43" ht="17.25" customHeight="1">
      <c r="A13" s="53"/>
      <c r="B13" s="76" t="str">
        <f>IF(OR(B10=F10,C10="",E10="",C11="",E11=""),"",IF(B10&gt;F10,"○","×"))</f>
        <v>○</v>
      </c>
      <c r="C13" s="77"/>
      <c r="D13" s="77"/>
      <c r="E13" s="77"/>
      <c r="F13" s="76"/>
      <c r="G13" s="60"/>
      <c r="H13" s="58"/>
      <c r="I13" s="58"/>
      <c r="J13" s="58"/>
      <c r="K13" s="61"/>
      <c r="L13" s="65" t="str">
        <f>IF(OR(L10=P10,M10="",O10="",M11="",O11=""),"",IF(L10&gt;P10,"○","×"))</f>
        <v>○</v>
      </c>
      <c r="M13" s="66"/>
      <c r="N13" s="66"/>
      <c r="O13" s="66"/>
      <c r="P13" s="65"/>
      <c r="Q13" s="65" t="str">
        <f>IF(OR(Q10=U10,R10="",T10="",R11="",T11=""),"",IF(Q10&gt;U10,"○","×"))</f>
        <v>×</v>
      </c>
      <c r="R13" s="66"/>
      <c r="S13" s="66"/>
      <c r="T13" s="66"/>
      <c r="U13" s="65"/>
      <c r="V13" s="65" t="str">
        <f>IF(OR(V10=Z10,W10="",Y10="",W11="",Y11=""),"",IF(V10&gt;Z10,"○","×"))</f>
        <v>○</v>
      </c>
      <c r="W13" s="66"/>
      <c r="X13" s="66"/>
      <c r="Y13" s="66"/>
      <c r="Z13" s="65"/>
      <c r="AA13" s="67" t="s">
        <v>3</v>
      </c>
      <c r="AB13" s="68"/>
      <c r="AC13" s="24">
        <f>IF(AND(AB12="",AD12=""),"",AB12/AD12)</f>
        <v>1.2388059701492538</v>
      </c>
      <c r="AD13" s="24"/>
      <c r="AE13" s="69"/>
      <c r="AF13" s="8"/>
    </row>
    <row r="14" spans="1:43" ht="17.25" customHeight="1">
      <c r="A14" s="52" t="s">
        <v>47</v>
      </c>
      <c r="B14" s="70">
        <f>IF(AND(C14="",E14=""),"",IF(C14&gt;E14,"１","0")+IF(C15&gt;E15,"１","0")+IF(C16&gt;E16,"１","0"))</f>
        <v>2</v>
      </c>
      <c r="C14" s="23">
        <f>IF(O6="","",O6)</f>
        <v>21</v>
      </c>
      <c r="D14" s="22" t="str">
        <f>IF(AND(C14="",E14=""),"","―")</f>
        <v>―</v>
      </c>
      <c r="E14" s="21">
        <f>IF(M6="","",M6)</f>
        <v>20</v>
      </c>
      <c r="F14" s="73">
        <f>IF(AND(E14="",C14=""),"",IF(C14&lt;E14,"１","0")+IF(C15&lt;E15,"１","0")+IF(C16&lt;E16,"１","0"))</f>
        <v>0</v>
      </c>
      <c r="G14" s="70">
        <f>IF(AND(H14="",J14=""),"",IF(H14&gt;J14,"１","0")+IF(H15&gt;J15,"１","0")+IF(H16&gt;J16,"１","0"))</f>
        <v>0</v>
      </c>
      <c r="H14" s="23">
        <f>IF(O10="","",O10)</f>
        <v>12</v>
      </c>
      <c r="I14" s="22" t="str">
        <f>IF(AND(H14="",J14=""),"","―")</f>
        <v>―</v>
      </c>
      <c r="J14" s="21">
        <f>IF(M10="","",M10)</f>
        <v>21</v>
      </c>
      <c r="K14" s="73">
        <f>IF(AND(J14="",H14=""),"",IF(H14&lt;J14,"１","0")+IF(H15&lt;J15,"１","0")+IF(H16&lt;J16,"１","0"))</f>
        <v>2</v>
      </c>
      <c r="L14" s="54"/>
      <c r="M14" s="55"/>
      <c r="N14" s="55"/>
      <c r="O14" s="55"/>
      <c r="P14" s="56"/>
      <c r="Q14" s="62">
        <f>IF(AND(R14="",T14=""),"",IF(R14&gt;T14,"１","0")+IF(R15&gt;T15,"１","0")+IF(R16&gt;T16,"１","0"))</f>
        <v>0</v>
      </c>
      <c r="R14" s="33">
        <v>16</v>
      </c>
      <c r="S14" s="32" t="str">
        <f>IF(AND(R14="",T14=""),"","―")</f>
        <v>―</v>
      </c>
      <c r="T14" s="31">
        <v>21</v>
      </c>
      <c r="U14" s="48">
        <f>IF(AND(T14="",R14=""),"",IF(R14&lt;T14,"１","0")+IF(R15&lt;T15,"１","0")+IF(R16&lt;T16,"１","0"))</f>
        <v>2</v>
      </c>
      <c r="V14" s="62">
        <f>IF(AND(W14="",Y14=""),"",IF(W14&gt;Y14,"１","0")+IF(W15&gt;Y15,"１","0")+IF(W16&gt;Y16,"１","0"))</f>
        <v>2</v>
      </c>
      <c r="W14" s="33">
        <v>21</v>
      </c>
      <c r="X14" s="32" t="str">
        <f>IF(AND(W14="",Y14=""),"","―")</f>
        <v>―</v>
      </c>
      <c r="Y14" s="31">
        <v>6</v>
      </c>
      <c r="Z14" s="48">
        <f>IF(AND(Y14="",W14=""),"",IF(W14&lt;Y14,"１","0")+IF(W15&lt;Y15,"１","0")+IF(W16&lt;Y16,"１","0"))</f>
        <v>0</v>
      </c>
      <c r="AA14" s="20">
        <f>COUNTIF(B17:Z17,"○")</f>
        <v>2</v>
      </c>
      <c r="AB14" s="19" t="s">
        <v>9</v>
      </c>
      <c r="AC14" s="19">
        <f>COUNTIF(B17:Z17,"×")</f>
        <v>2</v>
      </c>
      <c r="AD14" s="19" t="s">
        <v>8</v>
      </c>
      <c r="AE14" s="69">
        <f>IF(AND(AA14=0,AC14=0),"",AH8)</f>
        <v>3</v>
      </c>
      <c r="AF14" s="8"/>
    </row>
    <row r="15" spans="1:43" ht="17.25" customHeight="1">
      <c r="A15" s="52"/>
      <c r="B15" s="71"/>
      <c r="C15" s="18">
        <f>IF(O7="","",O7)</f>
        <v>21</v>
      </c>
      <c r="D15" s="17" t="str">
        <f>IF(AND(C15="",E15=""),"","―")</f>
        <v>―</v>
      </c>
      <c r="E15" s="16">
        <f>IF(M7="","",M7)</f>
        <v>7</v>
      </c>
      <c r="F15" s="74"/>
      <c r="G15" s="71"/>
      <c r="H15" s="18">
        <f>IF(O11="","",O11)</f>
        <v>19</v>
      </c>
      <c r="I15" s="17" t="str">
        <f>IF(AND(H15="",J15=""),"","―")</f>
        <v>―</v>
      </c>
      <c r="J15" s="16">
        <f>IF(M11="","",M11)</f>
        <v>21</v>
      </c>
      <c r="K15" s="74"/>
      <c r="L15" s="57"/>
      <c r="M15" s="58"/>
      <c r="N15" s="58"/>
      <c r="O15" s="58"/>
      <c r="P15" s="59"/>
      <c r="Q15" s="63"/>
      <c r="R15" s="30">
        <v>15</v>
      </c>
      <c r="S15" s="29" t="str">
        <f>IF(AND(R15="",T15=""),"","―")</f>
        <v>―</v>
      </c>
      <c r="T15" s="28">
        <v>21</v>
      </c>
      <c r="U15" s="49"/>
      <c r="V15" s="63"/>
      <c r="W15" s="30">
        <v>21</v>
      </c>
      <c r="X15" s="29" t="str">
        <f>IF(AND(W15="",Y15=""),"","―")</f>
        <v>―</v>
      </c>
      <c r="Y15" s="28">
        <v>11</v>
      </c>
      <c r="Z15" s="49"/>
      <c r="AA15" s="12" t="s">
        <v>7</v>
      </c>
      <c r="AB15" s="10">
        <f>IF(AND(AA14=0,AC14=0),"",IF(OR(B14="―",B14=""),"0",B14)+IF(OR(G14="―",G14=""),"0",G14)+IF(OR(L14="―",L14=""),"0",L14)+IF(OR(Q14="―",Q14=""),"0",Q14)+IF(OR(V14="―",V14=""),"0",V14))</f>
        <v>4</v>
      </c>
      <c r="AC15" s="11" t="s">
        <v>6</v>
      </c>
      <c r="AD15" s="10">
        <f>IF(AND(AA14=0,AC14=0),"",IF(OR(B14="―",B14=""),"0",F14)+IF(OR(G14="―",G14=""),"0",K14)+IF(OR(L14="―",L14=""),"0",P14)+IF(OR(Q14="―",Q14=""),"0",U14)+IF(OR(V14="―",V14=""),"0",Z14))</f>
        <v>4</v>
      </c>
      <c r="AE15" s="69"/>
      <c r="AF15" s="8"/>
      <c r="AG15" s="2">
        <f>IF(AD15=0,11,AB15/AD15)</f>
        <v>1</v>
      </c>
    </row>
    <row r="16" spans="1:43" ht="17.25" customHeight="1">
      <c r="A16" s="52"/>
      <c r="B16" s="72"/>
      <c r="C16" s="15" t="str">
        <f>IF(O8="","",O8)</f>
        <v/>
      </c>
      <c r="D16" s="14" t="str">
        <f>IF(AND(C16="",E16=""),"","―")</f>
        <v/>
      </c>
      <c r="E16" s="13" t="str">
        <f>IF(M8="","",M8)</f>
        <v/>
      </c>
      <c r="F16" s="75"/>
      <c r="G16" s="72"/>
      <c r="H16" s="15" t="str">
        <f>IF(O12="","",O12)</f>
        <v/>
      </c>
      <c r="I16" s="14" t="str">
        <f>IF(AND(H16="",J16=""),"","―")</f>
        <v/>
      </c>
      <c r="J16" s="13" t="str">
        <f>IF(M12="","",M12)</f>
        <v/>
      </c>
      <c r="K16" s="75"/>
      <c r="L16" s="57"/>
      <c r="M16" s="58"/>
      <c r="N16" s="58"/>
      <c r="O16" s="58"/>
      <c r="P16" s="59"/>
      <c r="Q16" s="64"/>
      <c r="R16" s="27"/>
      <c r="S16" s="26" t="str">
        <f>IF(AND(R16="",T16=""),"","―")</f>
        <v/>
      </c>
      <c r="T16" s="25"/>
      <c r="U16" s="50"/>
      <c r="V16" s="64"/>
      <c r="W16" s="27"/>
      <c r="X16" s="26" t="str">
        <f>IF(AND(W16="",Y16=""),"","―")</f>
        <v/>
      </c>
      <c r="Y16" s="25"/>
      <c r="Z16" s="50"/>
      <c r="AA16" s="12" t="s">
        <v>5</v>
      </c>
      <c r="AB16" s="10">
        <f>IF(AND(AA14=0,AC14=0),"",SUM(C14:C16)+SUM(H14:H16)+SUM(M14:M16)+SUM(R14:R16)+SUM(W14:W16))</f>
        <v>146</v>
      </c>
      <c r="AC16" s="11" t="s">
        <v>4</v>
      </c>
      <c r="AD16" s="10">
        <f>IF(AND(AA14=0,AC14=0),"",SUM(E14:E16)+SUM(J14:J16)+SUM(O14:O16)+SUM(T14:T16)+SUM(Y14:Y16))</f>
        <v>128</v>
      </c>
      <c r="AE16" s="69"/>
      <c r="AF16" s="8"/>
    </row>
    <row r="17" spans="1:33" s="2" customFormat="1" ht="17.25" customHeight="1">
      <c r="A17" s="53"/>
      <c r="B17" s="76" t="str">
        <f>IF(OR(B14=F14,C14="",E14="",C15="",E15=""),"",IF(B14&gt;F14,"○","×"))</f>
        <v>○</v>
      </c>
      <c r="C17" s="77"/>
      <c r="D17" s="77"/>
      <c r="E17" s="77"/>
      <c r="F17" s="76"/>
      <c r="G17" s="76" t="str">
        <f>IF(OR(G14=K14,H14="",J14="",H15="",J15=""),"",IF(G14&gt;K14,"○","×"))</f>
        <v>×</v>
      </c>
      <c r="H17" s="77"/>
      <c r="I17" s="77"/>
      <c r="J17" s="77"/>
      <c r="K17" s="76"/>
      <c r="L17" s="60"/>
      <c r="M17" s="78"/>
      <c r="N17" s="78"/>
      <c r="O17" s="78"/>
      <c r="P17" s="61"/>
      <c r="Q17" s="65" t="str">
        <f>IF(OR(Q14=U14,R14="",T14="",R15="",T15=""),"",IF(Q14&gt;U14,"○","×"))</f>
        <v>×</v>
      </c>
      <c r="R17" s="66"/>
      <c r="S17" s="66"/>
      <c r="T17" s="66"/>
      <c r="U17" s="65"/>
      <c r="V17" s="65" t="str">
        <f>IF(OR(V14=Z14,W14="",Y14="",W15="",Y15=""),"",IF(V14&gt;Z14,"○","×"))</f>
        <v>○</v>
      </c>
      <c r="W17" s="66"/>
      <c r="X17" s="66"/>
      <c r="Y17" s="66"/>
      <c r="Z17" s="65"/>
      <c r="AA17" s="67" t="s">
        <v>3</v>
      </c>
      <c r="AB17" s="68"/>
      <c r="AC17" s="24">
        <f>IF(AND(AB16="",AD16=""),"",AB16/AD16)</f>
        <v>1.140625</v>
      </c>
      <c r="AD17" s="24"/>
      <c r="AE17" s="69"/>
      <c r="AF17" s="8"/>
    </row>
    <row r="18" spans="1:33" s="2" customFormat="1" ht="17.25" customHeight="1">
      <c r="A18" s="51" t="s">
        <v>70</v>
      </c>
      <c r="B18" s="70">
        <f>IF(AND(C18="",E18=""),"",IF(C18&gt;E18,"１","0")+IF(C19&gt;E19,"１","0")+IF(C20&gt;E20,"１","0"))</f>
        <v>2</v>
      </c>
      <c r="C18" s="23">
        <f>IF(T6="","",T6)</f>
        <v>21</v>
      </c>
      <c r="D18" s="22" t="str">
        <f>IF(AND(C18="",E18=""),"","―")</f>
        <v>―</v>
      </c>
      <c r="E18" s="21">
        <f>IF(R6="","",R6)</f>
        <v>12</v>
      </c>
      <c r="F18" s="73">
        <f>IF(AND(E18="",C18=""),"",IF(C18&lt;E18,"１","0")+IF(C19&lt;E19,"１","0")+IF(C20&lt;E20,"１","0"))</f>
        <v>0</v>
      </c>
      <c r="G18" s="70">
        <f>IF(AND(H18="",J18=""),"",IF(H18&gt;J18,"１","0")+IF(H19&gt;J19,"１","0")+IF(H20&gt;J20,"１","0"))</f>
        <v>2</v>
      </c>
      <c r="H18" s="23">
        <f>IF(T10="","",T10)</f>
        <v>21</v>
      </c>
      <c r="I18" s="22" t="str">
        <f>IF(AND(H18="",J18=""),"","―")</f>
        <v>―</v>
      </c>
      <c r="J18" s="21">
        <f>IF(R10="","",R10)</f>
        <v>16</v>
      </c>
      <c r="K18" s="73">
        <f>IF(AND(J18="",H18=""),"",IF(H18&lt;J18,"１","0")+IF(H19&lt;J19,"１","0")+IF(H20&lt;J20,"１","0"))</f>
        <v>0</v>
      </c>
      <c r="L18" s="70">
        <f>IF(AND(M18="",O18=""),"",IF(M18&gt;O18,"１","0")+IF(M19&gt;O19,"１","0")+IF(M20&gt;O20,"１","0"))</f>
        <v>2</v>
      </c>
      <c r="M18" s="23">
        <f>IF(T14="","",T14)</f>
        <v>21</v>
      </c>
      <c r="N18" s="22" t="str">
        <f>IF(AND(M18="",O18=""),"","―")</f>
        <v>―</v>
      </c>
      <c r="O18" s="21">
        <f>IF(R14="","",R14)</f>
        <v>16</v>
      </c>
      <c r="P18" s="73">
        <f>IF(AND(O18="",M18=""),"",IF(M18&lt;O18,"１","0")+IF(M19&lt;O19,"１","0")+IF(M20&lt;O20,"１","0"))</f>
        <v>0</v>
      </c>
      <c r="Q18" s="54"/>
      <c r="R18" s="55"/>
      <c r="S18" s="55"/>
      <c r="T18" s="55"/>
      <c r="U18" s="56"/>
      <c r="V18" s="62">
        <f>IF(AND(W18="",Y18=""),"",IF(W18&gt;Y18,"１","0")+IF(W19&gt;Y19,"１","0")+IF(W20&gt;Y20,"１","0"))</f>
        <v>2</v>
      </c>
      <c r="W18" s="33">
        <v>21</v>
      </c>
      <c r="X18" s="32" t="str">
        <f>IF(AND(W18="",Y18=""),"","―")</f>
        <v>―</v>
      </c>
      <c r="Y18" s="31">
        <v>16</v>
      </c>
      <c r="Z18" s="48">
        <f>IF(AND(Y18="",W18=""),"",IF(W18&lt;Y18,"１","0")+IF(W19&lt;Y19,"１","0")+IF(W20&lt;Y20,"１","0"))</f>
        <v>0</v>
      </c>
      <c r="AA18" s="20">
        <f>COUNTIF(B21:Z21,"○")</f>
        <v>4</v>
      </c>
      <c r="AB18" s="19" t="s">
        <v>9</v>
      </c>
      <c r="AC18" s="19">
        <f>COUNTIF(B21:Z21,"×")</f>
        <v>0</v>
      </c>
      <c r="AD18" s="19" t="s">
        <v>8</v>
      </c>
      <c r="AE18" s="69">
        <f>IF(AND(AA18=0,AC18=0),"",AH9)</f>
        <v>1</v>
      </c>
      <c r="AF18" s="8"/>
    </row>
    <row r="19" spans="1:33" s="2" customFormat="1" ht="17.25" customHeight="1">
      <c r="A19" s="52"/>
      <c r="B19" s="71"/>
      <c r="C19" s="18">
        <f>IF(T7="","",T7)</f>
        <v>21</v>
      </c>
      <c r="D19" s="17" t="str">
        <f>IF(AND(C19="",E19=""),"","―")</f>
        <v>―</v>
      </c>
      <c r="E19" s="16">
        <f>IF(R7="","",R7)</f>
        <v>10</v>
      </c>
      <c r="F19" s="74"/>
      <c r="G19" s="71"/>
      <c r="H19" s="18">
        <f>IF(T11="","",T11)</f>
        <v>21</v>
      </c>
      <c r="I19" s="17" t="str">
        <f>IF(AND(H19="",J19=""),"","―")</f>
        <v>―</v>
      </c>
      <c r="J19" s="16">
        <f>IF(R11="","",R11)</f>
        <v>14</v>
      </c>
      <c r="K19" s="74"/>
      <c r="L19" s="71"/>
      <c r="M19" s="18">
        <f>IF(T15="","",T15)</f>
        <v>21</v>
      </c>
      <c r="N19" s="17" t="str">
        <f>IF(AND(M19="",O19=""),"","―")</f>
        <v>―</v>
      </c>
      <c r="O19" s="16">
        <f>IF(R15="","",R15)</f>
        <v>15</v>
      </c>
      <c r="P19" s="74"/>
      <c r="Q19" s="57"/>
      <c r="R19" s="58"/>
      <c r="S19" s="58"/>
      <c r="T19" s="58"/>
      <c r="U19" s="59"/>
      <c r="V19" s="63"/>
      <c r="W19" s="30">
        <v>21</v>
      </c>
      <c r="X19" s="29" t="str">
        <f>IF(AND(W19="",Y19=""),"","―")</f>
        <v>―</v>
      </c>
      <c r="Y19" s="28">
        <v>7</v>
      </c>
      <c r="Z19" s="49"/>
      <c r="AA19" s="12" t="s">
        <v>7</v>
      </c>
      <c r="AB19" s="10">
        <f>IF(AND(AA18=0,AC18=0),"",IF(OR(B18="―",B18=""),"0",B18)+IF(OR(G18="―",G18=""),"0",G18)+IF(OR(L18="―",L18=""),"0",L18)+IF(OR(Q18="―",Q18=""),"0",Q18)+IF(OR(V18="―",V18=""),"0",V18))</f>
        <v>8</v>
      </c>
      <c r="AC19" s="11" t="s">
        <v>6</v>
      </c>
      <c r="AD19" s="10">
        <f>IF(AND(AA18=0,AC18=0),"",IF(OR(B18="―",B18=""),"0",F18)+IF(OR(G18="―",G18=""),"0",K18)+IF(OR(L18="―",L18=""),"0",P18)+IF(OR(Q18="―",Q18=""),"0",U18)+IF(OR(V18="―",V18=""),"0",Z18))</f>
        <v>0</v>
      </c>
      <c r="AE19" s="69"/>
      <c r="AF19" s="8"/>
      <c r="AG19" s="2">
        <f>IF(AD19=0,11,AB19/AD19)</f>
        <v>11</v>
      </c>
    </row>
    <row r="20" spans="1:33" s="2" customFormat="1" ht="17.25" customHeight="1">
      <c r="A20" s="52"/>
      <c r="B20" s="72"/>
      <c r="C20" s="15" t="str">
        <f>IF(T8="","",T8)</f>
        <v/>
      </c>
      <c r="D20" s="14" t="str">
        <f>IF(AND(C20="",E20=""),"","―")</f>
        <v/>
      </c>
      <c r="E20" s="13" t="str">
        <f>IF(R8="","",R8)</f>
        <v/>
      </c>
      <c r="F20" s="75"/>
      <c r="G20" s="72"/>
      <c r="H20" s="15" t="str">
        <f>IF(T12="","",T12)</f>
        <v/>
      </c>
      <c r="I20" s="14" t="str">
        <f>IF(AND(H20="",J20=""),"","―")</f>
        <v/>
      </c>
      <c r="J20" s="13" t="str">
        <f>IF(R12="","",R12)</f>
        <v/>
      </c>
      <c r="K20" s="75"/>
      <c r="L20" s="72"/>
      <c r="M20" s="15" t="str">
        <f>IF(T16="","",T16)</f>
        <v/>
      </c>
      <c r="N20" s="14" t="str">
        <f>IF(AND(M20="",O20=""),"","―")</f>
        <v/>
      </c>
      <c r="O20" s="13" t="str">
        <f>IF(R16="","",R16)</f>
        <v/>
      </c>
      <c r="P20" s="75"/>
      <c r="Q20" s="57"/>
      <c r="R20" s="58"/>
      <c r="S20" s="58"/>
      <c r="T20" s="58"/>
      <c r="U20" s="59"/>
      <c r="V20" s="64"/>
      <c r="W20" s="27"/>
      <c r="X20" s="26" t="str">
        <f>IF(AND(W20="",Y20=""),"","―")</f>
        <v/>
      </c>
      <c r="Y20" s="25"/>
      <c r="Z20" s="50"/>
      <c r="AA20" s="12" t="s">
        <v>5</v>
      </c>
      <c r="AB20" s="10">
        <f>IF(AND(AA18=0,AC18=0),"",SUM(C18:C20)+SUM(H18:H20)+SUM(M18:M20)+SUM(R18:R20)+SUM(W18:W20))</f>
        <v>168</v>
      </c>
      <c r="AC20" s="11" t="s">
        <v>4</v>
      </c>
      <c r="AD20" s="10">
        <f>IF(AND(AA18=0,AC18=0),"",SUM(E18:E20)+SUM(J18:J20)+SUM(O18:O20)+SUM(T18:T20)+SUM(Y18:Y20))</f>
        <v>106</v>
      </c>
      <c r="AE20" s="69"/>
      <c r="AF20" s="8"/>
    </row>
    <row r="21" spans="1:33" s="2" customFormat="1" ht="17.25" customHeight="1">
      <c r="A21" s="53"/>
      <c r="B21" s="76" t="str">
        <f>IF(OR(B18=F18,C18="",E18="",C19="",E19=""),"",IF(B18&gt;F18,"○","×"))</f>
        <v>○</v>
      </c>
      <c r="C21" s="77"/>
      <c r="D21" s="77"/>
      <c r="E21" s="77"/>
      <c r="F21" s="76"/>
      <c r="G21" s="76" t="str">
        <f>IF(OR(G18=K18,H18="",J18="",H19="",J19=""),"",IF(G18&gt;K18,"○","×"))</f>
        <v>○</v>
      </c>
      <c r="H21" s="77"/>
      <c r="I21" s="77"/>
      <c r="J21" s="77"/>
      <c r="K21" s="76"/>
      <c r="L21" s="76" t="str">
        <f>IF(OR(L18=P18,M18="",O18="",M19="",O19=""),"",IF(L18&gt;P18,"○","×"))</f>
        <v>○</v>
      </c>
      <c r="M21" s="77"/>
      <c r="N21" s="77"/>
      <c r="O21" s="77"/>
      <c r="P21" s="76"/>
      <c r="Q21" s="60"/>
      <c r="R21" s="58"/>
      <c r="S21" s="58"/>
      <c r="T21" s="58"/>
      <c r="U21" s="61"/>
      <c r="V21" s="65" t="str">
        <f>IF(OR(V18=Z18,W18="",Y18="",W19="",Y19=""),"",IF(V18&gt;Z18,"○","×"))</f>
        <v>○</v>
      </c>
      <c r="W21" s="66"/>
      <c r="X21" s="66"/>
      <c r="Y21" s="66"/>
      <c r="Z21" s="65"/>
      <c r="AA21" s="67" t="s">
        <v>3</v>
      </c>
      <c r="AB21" s="68"/>
      <c r="AC21" s="24">
        <f>IF(AND(AB20="",AD20=""),"",AB20/AD20)</f>
        <v>1.5849056603773586</v>
      </c>
      <c r="AD21" s="24"/>
      <c r="AE21" s="69"/>
      <c r="AF21" s="8"/>
    </row>
    <row r="22" spans="1:33" s="2" customFormat="1" ht="17.25" customHeight="1">
      <c r="A22" s="51" t="s">
        <v>48</v>
      </c>
      <c r="B22" s="70">
        <f>IF(AND(C22="",E22=""),"",IF(C22&gt;E22,"１","0")+IF(C23&gt;E23,"１","0")+IF(C24&gt;E24,"１","0"))</f>
        <v>0</v>
      </c>
      <c r="C22" s="23">
        <f>IF(Y6="","",Y6)</f>
        <v>17</v>
      </c>
      <c r="D22" s="22" t="str">
        <f>IF(AND(C22="",E22=""),"","―")</f>
        <v>―</v>
      </c>
      <c r="E22" s="21">
        <f>IF(W6="","",W6)</f>
        <v>21</v>
      </c>
      <c r="F22" s="73">
        <f>IF(AND(E22="",C22=""),"",IF(C22&lt;E22,"１","0")+IF(C23&lt;E23,"１","0")+IF(C24&lt;E24,"１","0"))</f>
        <v>2</v>
      </c>
      <c r="G22" s="70">
        <f>IF(AND(H22="",J22=""),"",IF(H22&gt;J22,"１","0")+IF(H23&gt;J23,"１","0")+IF(H24&gt;J24,"１","0"))</f>
        <v>0</v>
      </c>
      <c r="H22" s="23">
        <f>IF(Y10="","",Y10)</f>
        <v>6</v>
      </c>
      <c r="I22" s="22" t="str">
        <f>IF(AND(H22="",J22=""),"","―")</f>
        <v>―</v>
      </c>
      <c r="J22" s="21">
        <f>IF(W10="","",W10)</f>
        <v>21</v>
      </c>
      <c r="K22" s="73">
        <f>IF(AND(J22="",H22=""),"",IF(H22&lt;J22,"１","0")+IF(H23&lt;J23,"１","0")+IF(H24&lt;J24,"１","0"))</f>
        <v>2</v>
      </c>
      <c r="L22" s="70">
        <f>IF(AND(M22="",O22=""),"",IF(M22&gt;O22,"１","0")+IF(M23&gt;O23,"１","0")+IF(M24&gt;O24,"１","0"))</f>
        <v>0</v>
      </c>
      <c r="M22" s="23">
        <f>IF(Y14="","",Y14)</f>
        <v>6</v>
      </c>
      <c r="N22" s="22" t="str">
        <f>IF(AND(M22="",O22=""),"","―")</f>
        <v>―</v>
      </c>
      <c r="O22" s="21">
        <f>IF(W14="","",W14)</f>
        <v>21</v>
      </c>
      <c r="P22" s="73">
        <f>IF(AND(O22="",M22=""),"",IF(M22&lt;O22,"１","0")+IF(M23&lt;O23,"１","0")+IF(M24&lt;O24,"１","0"))</f>
        <v>2</v>
      </c>
      <c r="Q22" s="70">
        <f>IF(AND(R22="",T22=""),"",IF(R22&gt;T22,"１","0")+IF(R23&gt;T23,"１","0")+IF(R24&gt;T24,"１","0"))</f>
        <v>0</v>
      </c>
      <c r="R22" s="23">
        <f>IF(Y18="","",Y18)</f>
        <v>16</v>
      </c>
      <c r="S22" s="22" t="str">
        <f>IF(AND(R22="",T22=""),"","―")</f>
        <v>―</v>
      </c>
      <c r="T22" s="21">
        <f>IF(W18="","",W18)</f>
        <v>21</v>
      </c>
      <c r="U22" s="73">
        <f>IF(AND(T22="",R22=""),"",IF(R22&lt;T22,"１","0")+IF(R23&lt;T23,"１","0")+IF(R24&lt;T24,"１","0"))</f>
        <v>2</v>
      </c>
      <c r="V22" s="54"/>
      <c r="W22" s="55"/>
      <c r="X22" s="55"/>
      <c r="Y22" s="55"/>
      <c r="Z22" s="56"/>
      <c r="AA22" s="20">
        <f>COUNTIF(B25:Z25,"○")</f>
        <v>0</v>
      </c>
      <c r="AB22" s="19" t="s">
        <v>9</v>
      </c>
      <c r="AC22" s="19">
        <f>COUNTIF(B25:Z25,"×")</f>
        <v>4</v>
      </c>
      <c r="AD22" s="19" t="s">
        <v>8</v>
      </c>
      <c r="AE22" s="69">
        <f>IF(AND(AA22=0,AC22=0),"",AH10)</f>
        <v>5</v>
      </c>
      <c r="AF22" s="8"/>
    </row>
    <row r="23" spans="1:33" s="2" customFormat="1" ht="17.25" customHeight="1">
      <c r="A23" s="52"/>
      <c r="B23" s="71"/>
      <c r="C23" s="18">
        <f>IF(Y7="","",Y7)</f>
        <v>14</v>
      </c>
      <c r="D23" s="17" t="str">
        <f>IF(AND(C23="",E23=""),"","―")</f>
        <v>―</v>
      </c>
      <c r="E23" s="16">
        <f>IF(W7="","",W7)</f>
        <v>21</v>
      </c>
      <c r="F23" s="74"/>
      <c r="G23" s="71"/>
      <c r="H23" s="18">
        <f>IF(Y11="","",Y11)</f>
        <v>15</v>
      </c>
      <c r="I23" s="17" t="str">
        <f>IF(AND(H23="",J23=""),"","―")</f>
        <v>―</v>
      </c>
      <c r="J23" s="16">
        <f>IF(W11="","",W11)</f>
        <v>21</v>
      </c>
      <c r="K23" s="74"/>
      <c r="L23" s="71"/>
      <c r="M23" s="18">
        <f>IF(Y15="","",Y15)</f>
        <v>11</v>
      </c>
      <c r="N23" s="17" t="str">
        <f>IF(AND(M23="",O23=""),"","―")</f>
        <v>―</v>
      </c>
      <c r="O23" s="16">
        <f>IF(W15="","",W15)</f>
        <v>21</v>
      </c>
      <c r="P23" s="74"/>
      <c r="Q23" s="71"/>
      <c r="R23" s="18">
        <f>IF(Y19="","",Y19)</f>
        <v>7</v>
      </c>
      <c r="S23" s="17" t="str">
        <f>IF(AND(R23="",T23=""),"","―")</f>
        <v>―</v>
      </c>
      <c r="T23" s="16">
        <f>IF(W19="","",W19)</f>
        <v>21</v>
      </c>
      <c r="U23" s="74"/>
      <c r="V23" s="57"/>
      <c r="W23" s="58"/>
      <c r="X23" s="58"/>
      <c r="Y23" s="58"/>
      <c r="Z23" s="59"/>
      <c r="AA23" s="12" t="s">
        <v>7</v>
      </c>
      <c r="AB23" s="10">
        <f>IF(AND(AA22=0,AC22=0),"",IF(OR(B22="―",B22=""),"0",B22)+IF(OR(G22="―",G22=""),"0",G22)+IF(OR(L22="―",L22=""),"0",L22)+IF(OR(Q22="―",Q22=""),"0",Q22)+IF(OR(V22="―",V22=""),"0",V22))</f>
        <v>0</v>
      </c>
      <c r="AC23" s="11" t="s">
        <v>6</v>
      </c>
      <c r="AD23" s="10">
        <f>IF(AND(AA22=0,AC22=0),"",IF(OR(B22="―",B22=""),"0",F22)+IF(OR(G22="―",G22=""),"0",K22)+IF(OR(L22="―",L22=""),"0",P22)+IF(OR(Q22="―",Q22=""),"0",U22)+IF(OR(V22="―",V22=""),"0",Z22))</f>
        <v>8</v>
      </c>
      <c r="AE23" s="69"/>
      <c r="AF23" s="8"/>
      <c r="AG23" s="2">
        <f>IF(AD23=0,11,AB23/AD23)</f>
        <v>0</v>
      </c>
    </row>
    <row r="24" spans="1:33" s="2" customFormat="1" ht="17.25" customHeight="1">
      <c r="A24" s="52"/>
      <c r="B24" s="72"/>
      <c r="C24" s="15" t="str">
        <f>IF(Y8="","",Y8)</f>
        <v/>
      </c>
      <c r="D24" s="14" t="str">
        <f>IF(AND(C24="",E24=""),"","―")</f>
        <v/>
      </c>
      <c r="E24" s="13" t="str">
        <f>IF(W8="","",W8)</f>
        <v/>
      </c>
      <c r="F24" s="75"/>
      <c r="G24" s="72"/>
      <c r="H24" s="15" t="str">
        <f>IF(Y12="","",Y12)</f>
        <v/>
      </c>
      <c r="I24" s="14" t="str">
        <f>IF(AND(H24="",J24=""),"","―")</f>
        <v/>
      </c>
      <c r="J24" s="13" t="str">
        <f>IF(W12="","",W12)</f>
        <v/>
      </c>
      <c r="K24" s="75"/>
      <c r="L24" s="72"/>
      <c r="M24" s="15" t="str">
        <f>IF(Y16="","",Y16)</f>
        <v/>
      </c>
      <c r="N24" s="14" t="str">
        <f>IF(AND(M24="",O24=""),"","―")</f>
        <v/>
      </c>
      <c r="O24" s="13" t="str">
        <f>IF(W16="","",W16)</f>
        <v/>
      </c>
      <c r="P24" s="75"/>
      <c r="Q24" s="72"/>
      <c r="R24" s="15" t="str">
        <f>IF(Y20="","",Y20)</f>
        <v/>
      </c>
      <c r="S24" s="14" t="str">
        <f>IF(AND(R24="",T24=""),"","―")</f>
        <v/>
      </c>
      <c r="T24" s="13" t="str">
        <f>IF(W20="","",W20)</f>
        <v/>
      </c>
      <c r="U24" s="75"/>
      <c r="V24" s="57"/>
      <c r="W24" s="58"/>
      <c r="X24" s="58"/>
      <c r="Y24" s="58"/>
      <c r="Z24" s="59"/>
      <c r="AA24" s="12" t="s">
        <v>5</v>
      </c>
      <c r="AB24" s="10">
        <f>IF(AND(AA22=0,AC22=0),"",SUM(C22:C24)+SUM(H22:H24)+SUM(M22:M24)+SUM(R22:R24)+SUM(W22:W24))</f>
        <v>92</v>
      </c>
      <c r="AC24" s="11" t="s">
        <v>4</v>
      </c>
      <c r="AD24" s="10">
        <f>IF(AND(AA22=0,AC22=0),"",SUM(E22:E24)+SUM(J22:J24)+SUM(O22:O24)+SUM(T22:T24)+SUM(Y22:Y24))</f>
        <v>168</v>
      </c>
      <c r="AE24" s="69"/>
      <c r="AF24" s="8"/>
    </row>
    <row r="25" spans="1:33" s="2" customFormat="1" ht="17.25" customHeight="1" thickBot="1">
      <c r="A25" s="79"/>
      <c r="B25" s="80" t="str">
        <f>IF(OR(B22=F22,C22="",E22="",C23="",E23=""),"",IF(B22&gt;F22,"○","×"))</f>
        <v>×</v>
      </c>
      <c r="C25" s="81"/>
      <c r="D25" s="81"/>
      <c r="E25" s="81"/>
      <c r="F25" s="80"/>
      <c r="G25" s="80" t="str">
        <f>IF(OR(G22=K22,H22="",J22="",H23="",J23=""),"",IF(G22&gt;K22,"○","×"))</f>
        <v>×</v>
      </c>
      <c r="H25" s="81"/>
      <c r="I25" s="81"/>
      <c r="J25" s="81"/>
      <c r="K25" s="80"/>
      <c r="L25" s="80" t="str">
        <f>IF(OR(L22=P22,M22="",O22="",M23="",O23=""),"",IF(L22&gt;P22,"○","×"))</f>
        <v>×</v>
      </c>
      <c r="M25" s="81"/>
      <c r="N25" s="81"/>
      <c r="O25" s="81"/>
      <c r="P25" s="80"/>
      <c r="Q25" s="80" t="str">
        <f>IF(OR(Q22=U22,R22="",T22="",R23="",T23=""),"",IF(Q22&gt;U22,"○","×"))</f>
        <v>×</v>
      </c>
      <c r="R25" s="81"/>
      <c r="S25" s="81"/>
      <c r="T25" s="81"/>
      <c r="U25" s="80"/>
      <c r="V25" s="85"/>
      <c r="W25" s="86"/>
      <c r="X25" s="86"/>
      <c r="Y25" s="86"/>
      <c r="Z25" s="87"/>
      <c r="AA25" s="83" t="s">
        <v>3</v>
      </c>
      <c r="AB25" s="84"/>
      <c r="AC25" s="9">
        <f>IF(AND(AB24="",AD24=""),"",AB24/AD24)</f>
        <v>0.54761904761904767</v>
      </c>
      <c r="AD25" s="9"/>
      <c r="AE25" s="82"/>
      <c r="AF25" s="8"/>
    </row>
    <row r="26" spans="1:33" s="4" customFormat="1" ht="16.5" customHeight="1">
      <c r="A26" s="4" t="s">
        <v>2</v>
      </c>
      <c r="E26" s="7"/>
      <c r="F26" s="7"/>
      <c r="J26" s="7"/>
      <c r="K26" s="7"/>
      <c r="O26" s="7"/>
      <c r="P26" s="7"/>
      <c r="S26" s="7"/>
      <c r="T26" s="7"/>
      <c r="U26" s="5"/>
      <c r="V26" s="5"/>
      <c r="W26" s="5"/>
      <c r="X26" s="5"/>
    </row>
    <row r="27" spans="1:33" s="4" customFormat="1" ht="15.75" customHeight="1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</row>
    <row r="28" spans="1:33" s="2" customFormat="1" ht="13.5" customHeight="1">
      <c r="A28" s="1" t="s">
        <v>0</v>
      </c>
      <c r="B28" s="1"/>
      <c r="C28" s="1"/>
      <c r="D28" s="1"/>
      <c r="E28" s="3"/>
      <c r="F28" s="3"/>
      <c r="G28" s="1"/>
      <c r="H28" s="1"/>
      <c r="I28" s="1"/>
      <c r="J28" s="3"/>
      <c r="K28" s="3"/>
      <c r="L28" s="1"/>
      <c r="M28" s="1"/>
      <c r="N28" s="1"/>
      <c r="O28" s="3"/>
      <c r="P28" s="3"/>
      <c r="Q28" s="1"/>
      <c r="R28" s="1"/>
      <c r="S28" s="1"/>
      <c r="T28" s="3"/>
      <c r="U28" s="3"/>
      <c r="V28" s="1"/>
      <c r="W28" s="1"/>
      <c r="X28" s="1"/>
      <c r="Y28" s="3"/>
      <c r="Z28" s="3"/>
      <c r="AA28" s="1"/>
      <c r="AB28" s="1"/>
      <c r="AC28" s="3"/>
      <c r="AD28" s="3"/>
    </row>
  </sheetData>
  <mergeCells count="86">
    <mergeCell ref="AA5:AD5"/>
    <mergeCell ref="B5:F5"/>
    <mergeCell ref="G5:K5"/>
    <mergeCell ref="L5:P5"/>
    <mergeCell ref="Q5:U5"/>
    <mergeCell ref="V5:Z5"/>
    <mergeCell ref="P6:P8"/>
    <mergeCell ref="A6:A9"/>
    <mergeCell ref="B6:F9"/>
    <mergeCell ref="G6:G8"/>
    <mergeCell ref="K6:K8"/>
    <mergeCell ref="L6:L8"/>
    <mergeCell ref="G9:K9"/>
    <mergeCell ref="L9:P9"/>
    <mergeCell ref="Q9:U9"/>
    <mergeCell ref="V9:Z9"/>
    <mergeCell ref="AA9:AB9"/>
    <mergeCell ref="Q6:Q8"/>
    <mergeCell ref="U6:U8"/>
    <mergeCell ref="V6:V8"/>
    <mergeCell ref="Z6:Z8"/>
    <mergeCell ref="AE6:AE9"/>
    <mergeCell ref="A10:A13"/>
    <mergeCell ref="B10:B12"/>
    <mergeCell ref="F10:F12"/>
    <mergeCell ref="G10:K13"/>
    <mergeCell ref="L10:L12"/>
    <mergeCell ref="B13:F13"/>
    <mergeCell ref="L13:P13"/>
    <mergeCell ref="P10:P12"/>
    <mergeCell ref="Q13:U13"/>
    <mergeCell ref="V13:Z13"/>
    <mergeCell ref="AA13:AB13"/>
    <mergeCell ref="Q10:Q12"/>
    <mergeCell ref="U10:U12"/>
    <mergeCell ref="V10:V12"/>
    <mergeCell ref="Z10:Z12"/>
    <mergeCell ref="AE10:AE13"/>
    <mergeCell ref="A14:A17"/>
    <mergeCell ref="B14:B16"/>
    <mergeCell ref="F14:F16"/>
    <mergeCell ref="G14:G16"/>
    <mergeCell ref="K14:K16"/>
    <mergeCell ref="B17:F17"/>
    <mergeCell ref="G17:K17"/>
    <mergeCell ref="Q17:U17"/>
    <mergeCell ref="V17:Z17"/>
    <mergeCell ref="AA17:AB17"/>
    <mergeCell ref="L14:P17"/>
    <mergeCell ref="Q14:Q16"/>
    <mergeCell ref="U14:U16"/>
    <mergeCell ref="V14:V16"/>
    <mergeCell ref="Z14:Z16"/>
    <mergeCell ref="A18:A21"/>
    <mergeCell ref="B18:B20"/>
    <mergeCell ref="F18:F20"/>
    <mergeCell ref="G18:G20"/>
    <mergeCell ref="K18:K20"/>
    <mergeCell ref="B21:F21"/>
    <mergeCell ref="G21:K21"/>
    <mergeCell ref="P18:P20"/>
    <mergeCell ref="Q18:U21"/>
    <mergeCell ref="V18:V20"/>
    <mergeCell ref="Z18:Z20"/>
    <mergeCell ref="AE14:AE17"/>
    <mergeCell ref="AE18:AE21"/>
    <mergeCell ref="L21:P21"/>
    <mergeCell ref="V21:Z21"/>
    <mergeCell ref="AA21:AB21"/>
    <mergeCell ref="L18:L20"/>
    <mergeCell ref="A22:A25"/>
    <mergeCell ref="B22:B24"/>
    <mergeCell ref="F22:F24"/>
    <mergeCell ref="G22:G24"/>
    <mergeCell ref="K22:K24"/>
    <mergeCell ref="B25:F25"/>
    <mergeCell ref="G25:K25"/>
    <mergeCell ref="AE22:AE25"/>
    <mergeCell ref="L25:P25"/>
    <mergeCell ref="Q25:U25"/>
    <mergeCell ref="AA25:AB25"/>
    <mergeCell ref="P22:P24"/>
    <mergeCell ref="Q22:Q24"/>
    <mergeCell ref="U22:U24"/>
    <mergeCell ref="V22:Z25"/>
    <mergeCell ref="L22:L24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scale="93" orientation="landscape" horizontalDpi="4294967293" r:id="rId1"/>
  <headerFooter alignWithMargins="0">
    <oddHeader>&amp;L
&amp;C&amp;"ＭＳ Ｐゴシック,太字"&amp;24第5回トキめき新潟国体記念小学生バレーボール三島大会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="80" zoomScaleNormal="80" zoomScaleSheetLayoutView="100" workbookViewId="0">
      <selection activeCell="AF19" sqref="AF19"/>
    </sheetView>
  </sheetViews>
  <sheetFormatPr defaultRowHeight="13.5"/>
  <cols>
    <col min="1" max="1" width="14.625" style="1" customWidth="1"/>
    <col min="2" max="4" width="3.125" style="1" customWidth="1"/>
    <col min="5" max="6" width="3.125" style="3" customWidth="1"/>
    <col min="7" max="8" width="3.125" style="1" customWidth="1"/>
    <col min="9" max="9" width="3.25" style="1" customWidth="1"/>
    <col min="10" max="11" width="3.125" style="3" customWidth="1"/>
    <col min="12" max="14" width="3.125" style="1" customWidth="1"/>
    <col min="15" max="16" width="3.125" style="3" customWidth="1"/>
    <col min="17" max="19" width="3.125" style="1" customWidth="1"/>
    <col min="20" max="21" width="3.125" style="3" customWidth="1"/>
    <col min="22" max="24" width="3.125" style="1" customWidth="1"/>
    <col min="25" max="26" width="3.125" style="3" customWidth="1"/>
    <col min="27" max="27" width="7.875" style="1" customWidth="1"/>
    <col min="28" max="28" width="4.125" style="1" customWidth="1"/>
    <col min="29" max="29" width="7.875" style="3" customWidth="1"/>
    <col min="30" max="30" width="4.125" style="3" customWidth="1"/>
    <col min="31" max="31" width="5.875" style="2" customWidth="1"/>
    <col min="32" max="32" width="21.125" style="2" customWidth="1"/>
    <col min="33" max="40" width="16.375" style="2" hidden="1" customWidth="1"/>
    <col min="41" max="41" width="7.25" style="1" customWidth="1"/>
    <col min="42" max="42" width="8.125" style="1" customWidth="1"/>
    <col min="43" max="57" width="21.125" style="1" customWidth="1"/>
    <col min="58" max="16384" width="9" style="1"/>
  </cols>
  <sheetData>
    <row r="1" spans="1:43">
      <c r="AA1" s="1" t="s">
        <v>21</v>
      </c>
    </row>
    <row r="2" spans="1:43">
      <c r="AA2" s="1" t="s">
        <v>25</v>
      </c>
    </row>
    <row r="4" spans="1:43" ht="36" customHeight="1" thickBot="1">
      <c r="A4" s="41" t="s">
        <v>26</v>
      </c>
      <c r="B4" s="38"/>
      <c r="C4" s="38"/>
      <c r="D4" s="38"/>
      <c r="E4" s="38"/>
      <c r="F4" s="38"/>
      <c r="G4" s="38"/>
      <c r="H4" s="38"/>
      <c r="I4" s="40" t="s">
        <v>18</v>
      </c>
      <c r="J4" s="39" t="s">
        <v>17</v>
      </c>
      <c r="K4" s="38"/>
      <c r="L4" s="40" t="s">
        <v>18</v>
      </c>
      <c r="M4" s="39" t="s">
        <v>17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O4" s="2"/>
    </row>
    <row r="5" spans="1:43" ht="17.25" customHeight="1">
      <c r="A5" s="37"/>
      <c r="B5" s="44" t="str">
        <f>IF(A6="","",A6)</f>
        <v>塚田</v>
      </c>
      <c r="C5" s="45"/>
      <c r="D5" s="45"/>
      <c r="E5" s="45"/>
      <c r="F5" s="46"/>
      <c r="G5" s="44" t="str">
        <f>IF(A10="","",A10)</f>
        <v>こだま</v>
      </c>
      <c r="H5" s="47"/>
      <c r="I5" s="47"/>
      <c r="J5" s="47"/>
      <c r="K5" s="46"/>
      <c r="L5" s="44" t="str">
        <f>IF(A14="","",A14)</f>
        <v>中央</v>
      </c>
      <c r="M5" s="45"/>
      <c r="N5" s="45"/>
      <c r="O5" s="45"/>
      <c r="P5" s="46"/>
      <c r="Q5" s="44" t="str">
        <f>IF(A18="","",A18)</f>
        <v>三条</v>
      </c>
      <c r="R5" s="45"/>
      <c r="S5" s="45"/>
      <c r="T5" s="45"/>
      <c r="U5" s="46"/>
      <c r="V5" s="44" t="str">
        <f>IF(A22="","",A22)</f>
        <v>小出</v>
      </c>
      <c r="W5" s="45"/>
      <c r="X5" s="45"/>
      <c r="Y5" s="45"/>
      <c r="Z5" s="46"/>
      <c r="AA5" s="42" t="s">
        <v>16</v>
      </c>
      <c r="AB5" s="43"/>
      <c r="AC5" s="43"/>
      <c r="AD5" s="43"/>
      <c r="AE5" s="36" t="s">
        <v>15</v>
      </c>
      <c r="AF5" s="29"/>
      <c r="AH5" s="34"/>
      <c r="AI5" s="34" t="s">
        <v>14</v>
      </c>
      <c r="AJ5" s="34" t="s">
        <v>13</v>
      </c>
      <c r="AK5" s="34" t="s">
        <v>12</v>
      </c>
      <c r="AL5" s="34" t="s">
        <v>11</v>
      </c>
      <c r="AM5" s="34" t="s">
        <v>10</v>
      </c>
      <c r="AO5" s="2"/>
    </row>
    <row r="6" spans="1:43" ht="17.25" customHeight="1">
      <c r="A6" s="51" t="s">
        <v>40</v>
      </c>
      <c r="B6" s="54"/>
      <c r="C6" s="55"/>
      <c r="D6" s="55"/>
      <c r="E6" s="55"/>
      <c r="F6" s="56"/>
      <c r="G6" s="62">
        <f>IF(AND(H6="",J6=""),"",IF(H6&gt;J6,"１","0")+IF(H7&gt;J7,"１","0")+IF(H8&gt;J8,"１","0"))</f>
        <v>2</v>
      </c>
      <c r="H6" s="33">
        <v>21</v>
      </c>
      <c r="I6" s="32" t="str">
        <f>IF(AND(H6="",J6=""),"","―")</f>
        <v>―</v>
      </c>
      <c r="J6" s="31">
        <v>15</v>
      </c>
      <c r="K6" s="48">
        <f>IF(AND(J6="",H6=""),"",IF(H6&lt;J6,"１","0")+IF(H7&lt;J7,"１","0")+IF(H8&lt;J8,"１","0"))</f>
        <v>0</v>
      </c>
      <c r="L6" s="62">
        <f>IF(AND(M6="",O6=""),"",IF(M6&gt;O6,"１","0")+IF(M7&gt;O7,"１","0")+IF(M8&gt;O8,"１","0"))</f>
        <v>2</v>
      </c>
      <c r="M6" s="33">
        <v>21</v>
      </c>
      <c r="N6" s="32" t="str">
        <f>IF(AND(M6="",O6=""),"","―")</f>
        <v>―</v>
      </c>
      <c r="O6" s="31">
        <v>19</v>
      </c>
      <c r="P6" s="48">
        <f>IF(AND(O6="",M6=""),"",IF(M6&lt;O6,"１","0")+IF(M7&lt;O7,"１","0")+IF(M8&lt;O8,"１","0"))</f>
        <v>0</v>
      </c>
      <c r="Q6" s="62">
        <f>IF(AND(R6="",T6=""),"",IF(R6&gt;T6,"１","0")+IF(R7&gt;T7,"１","0")+IF(R8&gt;T8,"１","0"))</f>
        <v>2</v>
      </c>
      <c r="R6" s="33">
        <v>21</v>
      </c>
      <c r="S6" s="32" t="str">
        <f>IF(AND(R6="",T6=""),"","―")</f>
        <v>―</v>
      </c>
      <c r="T6" s="31">
        <v>4</v>
      </c>
      <c r="U6" s="48">
        <f>IF(AND(T6="",R6=""),"",IF(R6&lt;T6,"１","0")+IF(R7&lt;T7,"１","0")+IF(R8&lt;T8,"１","0"))</f>
        <v>0</v>
      </c>
      <c r="V6" s="62">
        <f>IF(AND(W6="",Y6=""),"",IF(W6&gt;Y6,"１","0")+IF(W7&gt;Y7,"１","0")+IF(W8&gt;Y8,"１","0"))</f>
        <v>2</v>
      </c>
      <c r="W6" s="33">
        <v>21</v>
      </c>
      <c r="X6" s="32" t="str">
        <f>IF(AND(W6="",Y6=""),"","―")</f>
        <v>―</v>
      </c>
      <c r="Y6" s="31">
        <v>8</v>
      </c>
      <c r="Z6" s="48">
        <f>IF(AND(Y6="",W6=""),"",IF(W6&lt;Y6,"１","0")+IF(W7&lt;Y7,"１","0")+IF(W8&lt;Y8,"１","0"))</f>
        <v>0</v>
      </c>
      <c r="AA6" s="20">
        <f>COUNTIF(B9:Z9,"○")</f>
        <v>4</v>
      </c>
      <c r="AB6" s="19" t="s">
        <v>9</v>
      </c>
      <c r="AC6" s="19">
        <f>COUNTIF(B9:Z9,"×")</f>
        <v>0</v>
      </c>
      <c r="AD6" s="19" t="s">
        <v>8</v>
      </c>
      <c r="AE6" s="69">
        <f>IF(AND(AA6=0,AC6=0),"",AH6)</f>
        <v>1</v>
      </c>
      <c r="AF6" s="8"/>
      <c r="AH6" s="34">
        <f>RANK(AM6,AM6:AM10)</f>
        <v>1</v>
      </c>
      <c r="AI6" s="34" t="str">
        <f>A6</f>
        <v>塚田</v>
      </c>
      <c r="AJ6" s="34">
        <f>AA6/(AA6+AC6)*10</f>
        <v>10</v>
      </c>
      <c r="AK6" s="34">
        <f>AG7</f>
        <v>11</v>
      </c>
      <c r="AL6" s="34">
        <f>AC9/100</f>
        <v>1.9090909090909092E-2</v>
      </c>
      <c r="AM6" s="34">
        <f>SUM(AJ6:AL6)</f>
        <v>21.019090909090909</v>
      </c>
      <c r="AP6" s="2">
        <f>AE6</f>
        <v>1</v>
      </c>
      <c r="AQ6" s="1" t="str">
        <f>A6</f>
        <v>塚田</v>
      </c>
    </row>
    <row r="7" spans="1:43" ht="17.25" customHeight="1">
      <c r="A7" s="52"/>
      <c r="B7" s="57"/>
      <c r="C7" s="58"/>
      <c r="D7" s="58"/>
      <c r="E7" s="58"/>
      <c r="F7" s="59"/>
      <c r="G7" s="63"/>
      <c r="H7" s="30">
        <v>21</v>
      </c>
      <c r="I7" s="29" t="str">
        <f>IF(AND(H7="",J7=""),"","―")</f>
        <v>―</v>
      </c>
      <c r="J7" s="28">
        <v>12</v>
      </c>
      <c r="K7" s="49"/>
      <c r="L7" s="63"/>
      <c r="M7" s="30">
        <v>21</v>
      </c>
      <c r="N7" s="29" t="str">
        <f>IF(AND(M7="",O7=""),"","―")</f>
        <v>―</v>
      </c>
      <c r="O7" s="28">
        <v>15</v>
      </c>
      <c r="P7" s="49"/>
      <c r="Q7" s="63"/>
      <c r="R7" s="30">
        <v>21</v>
      </c>
      <c r="S7" s="29" t="str">
        <f>IF(AND(R7="",T7=""),"","―")</f>
        <v>―</v>
      </c>
      <c r="T7" s="28">
        <v>5</v>
      </c>
      <c r="U7" s="49"/>
      <c r="V7" s="63"/>
      <c r="W7" s="30">
        <v>21</v>
      </c>
      <c r="X7" s="29" t="str">
        <f>IF(AND(W7="",Y7=""),"","―")</f>
        <v>―</v>
      </c>
      <c r="Y7" s="28">
        <v>10</v>
      </c>
      <c r="Z7" s="49"/>
      <c r="AA7" s="12" t="s">
        <v>7</v>
      </c>
      <c r="AB7" s="10">
        <f>IF(AND(AA6=0,AC6=0),"",IF(OR(B6="―",B6=""),"0",B6)+IF(OR(G6="―",G6=""),"0",G6)+IF(OR(L6="―",L6=""),"0",L6)+IF(OR(Q6="―",Q6=""),"0",Q6)+IF(OR(V6="―",V6=""),"0",V6))</f>
        <v>8</v>
      </c>
      <c r="AC7" s="11" t="s">
        <v>6</v>
      </c>
      <c r="AD7" s="10">
        <f>IF(AND(AA6=0,AC6=0),"",IF(OR(B6="―",B6=""),"0",F6)+IF(OR(G6="―",G6=""),"0",K6)+IF(OR(L6="―",L6=""),"0",P6)+IF(OR(Q6="―",Q6=""),"0",U6)+IF(OR(V6="―",V6=""),"0",Z6))</f>
        <v>0</v>
      </c>
      <c r="AE7" s="69"/>
      <c r="AF7" s="8"/>
      <c r="AG7" s="2">
        <f>IF(AD7=0,11,AB7/AD7)</f>
        <v>11</v>
      </c>
      <c r="AH7" s="34">
        <f>RANK(AM7,AM6:AM10)</f>
        <v>2</v>
      </c>
      <c r="AI7" s="34" t="str">
        <f>A10</f>
        <v>こだま</v>
      </c>
      <c r="AJ7" s="34">
        <f>AA10/(AA10+AC10)*10</f>
        <v>7.5</v>
      </c>
      <c r="AK7" s="34">
        <f>AG11</f>
        <v>3</v>
      </c>
      <c r="AL7" s="34">
        <f>AC13/100</f>
        <v>1.2439024390243903E-2</v>
      </c>
      <c r="AM7" s="34">
        <f>SUM(AJ7:AL7)</f>
        <v>10.512439024390243</v>
      </c>
      <c r="AP7" s="2">
        <f>AE10</f>
        <v>2</v>
      </c>
      <c r="AQ7" s="2" t="str">
        <f>A10</f>
        <v>こだま</v>
      </c>
    </row>
    <row r="8" spans="1:43" ht="17.25" customHeight="1">
      <c r="A8" s="52"/>
      <c r="B8" s="57"/>
      <c r="C8" s="58"/>
      <c r="D8" s="58"/>
      <c r="E8" s="58"/>
      <c r="F8" s="59"/>
      <c r="G8" s="64"/>
      <c r="H8" s="27"/>
      <c r="I8" s="26" t="str">
        <f>IF(AND(H8="",J8=""),"","―")</f>
        <v/>
      </c>
      <c r="J8" s="25"/>
      <c r="K8" s="50"/>
      <c r="L8" s="64"/>
      <c r="M8" s="27"/>
      <c r="N8" s="26" t="str">
        <f>IF(AND(M8="",O8=""),"","―")</f>
        <v/>
      </c>
      <c r="O8" s="25"/>
      <c r="P8" s="50"/>
      <c r="Q8" s="64"/>
      <c r="R8" s="27"/>
      <c r="S8" s="26" t="str">
        <f>IF(AND(R8="",T8=""),"","―")</f>
        <v/>
      </c>
      <c r="T8" s="25"/>
      <c r="U8" s="50"/>
      <c r="V8" s="64"/>
      <c r="W8" s="27"/>
      <c r="X8" s="26" t="str">
        <f>IF(AND(W8="",Y8=""),"","―")</f>
        <v/>
      </c>
      <c r="Y8" s="25"/>
      <c r="Z8" s="50"/>
      <c r="AA8" s="12" t="s">
        <v>5</v>
      </c>
      <c r="AB8" s="10">
        <f>IF(AND(AA6=0,AC6=0),"",SUM(C6:C8)+SUM(H6:H8)+SUM(M6:M8)+SUM(R6:R8)+SUM(W6:W8))</f>
        <v>168</v>
      </c>
      <c r="AC8" s="11" t="s">
        <v>4</v>
      </c>
      <c r="AD8" s="10">
        <f>IF(AND(AA6=0,AC6=0),"",SUM(E6:E8)+SUM(J6:J8)+SUM(O6:O8)+SUM(T6:T8)+SUM(Y6:Y8))</f>
        <v>88</v>
      </c>
      <c r="AE8" s="69"/>
      <c r="AF8" s="8"/>
      <c r="AH8" s="34">
        <f>RANK(AM8,AM6:AM10)</f>
        <v>3</v>
      </c>
      <c r="AI8" s="35" t="str">
        <f>A14</f>
        <v>中央</v>
      </c>
      <c r="AJ8" s="34">
        <f>AA14/(AA14+AC14)*10</f>
        <v>5</v>
      </c>
      <c r="AK8" s="34">
        <f>AG15</f>
        <v>0.8</v>
      </c>
      <c r="AL8" s="34">
        <f>AC17/100</f>
        <v>1.1527777777777777E-2</v>
      </c>
      <c r="AM8" s="34">
        <f>SUM(AJ8:AL8)</f>
        <v>5.8115277777777772</v>
      </c>
      <c r="AP8" s="2">
        <f>AE14</f>
        <v>3</v>
      </c>
      <c r="AQ8" s="1" t="str">
        <f>A14</f>
        <v>中央</v>
      </c>
    </row>
    <row r="9" spans="1:43" ht="17.25" customHeight="1">
      <c r="A9" s="53"/>
      <c r="B9" s="60"/>
      <c r="C9" s="58"/>
      <c r="D9" s="58"/>
      <c r="E9" s="58"/>
      <c r="F9" s="61"/>
      <c r="G9" s="65" t="str">
        <f>IF(OR(G6=K6,H6="",J6="",H7="",J7=""),"",IF(G6&gt;K6,"○","×"))</f>
        <v>○</v>
      </c>
      <c r="H9" s="66"/>
      <c r="I9" s="66"/>
      <c r="J9" s="66"/>
      <c r="K9" s="65"/>
      <c r="L9" s="65" t="str">
        <f>IF(OR(L6=P6,M6="",O6="",M7="",O7=""),"",IF(L6&gt;P6,"○","×"))</f>
        <v>○</v>
      </c>
      <c r="M9" s="66"/>
      <c r="N9" s="66"/>
      <c r="O9" s="66"/>
      <c r="P9" s="65"/>
      <c r="Q9" s="65" t="str">
        <f>IF(OR(Q6=U6,R6="",T6="",R7="",T7=""),"",IF(Q6&gt;U6,"○","×"))</f>
        <v>○</v>
      </c>
      <c r="R9" s="66"/>
      <c r="S9" s="66"/>
      <c r="T9" s="66"/>
      <c r="U9" s="65"/>
      <c r="V9" s="65" t="str">
        <f>IF(OR(V6=Z6,W6="",Y6="",W7="",Y7=""),"",IF(V6&gt;Z6,"○","×"))</f>
        <v>○</v>
      </c>
      <c r="W9" s="66"/>
      <c r="X9" s="66"/>
      <c r="Y9" s="66"/>
      <c r="Z9" s="65"/>
      <c r="AA9" s="67" t="s">
        <v>3</v>
      </c>
      <c r="AB9" s="68"/>
      <c r="AC9" s="24">
        <f>IF(AND(AB8="",AD8=""),"",AB8/AD8)</f>
        <v>1.9090909090909092</v>
      </c>
      <c r="AD9" s="24"/>
      <c r="AE9" s="69"/>
      <c r="AF9" s="8"/>
      <c r="AH9" s="34">
        <f>RANK(AM9,AM6:AM10)</f>
        <v>5</v>
      </c>
      <c r="AI9" s="35" t="str">
        <f>A18</f>
        <v>三条</v>
      </c>
      <c r="AJ9" s="34">
        <f>AA18/(AA18+AC18)*10</f>
        <v>0</v>
      </c>
      <c r="AK9" s="34">
        <f>AG19</f>
        <v>0</v>
      </c>
      <c r="AL9" s="34">
        <f>AC21/100</f>
        <v>4.1666666666666666E-3</v>
      </c>
      <c r="AM9" s="34">
        <f>SUM(AJ9:AL9)</f>
        <v>4.1666666666666666E-3</v>
      </c>
      <c r="AP9" s="2">
        <f>AE18</f>
        <v>5</v>
      </c>
      <c r="AQ9" s="1" t="str">
        <f>A18</f>
        <v>三条</v>
      </c>
    </row>
    <row r="10" spans="1:43" ht="17.25" customHeight="1">
      <c r="A10" s="51" t="s">
        <v>41</v>
      </c>
      <c r="B10" s="70">
        <f>IF(AND(C10="",E10=""),"",IF(C10&gt;E10,"１","0")+IF(C11&gt;E11,"１","0")+IF(C12&gt;E12,"１","0"))</f>
        <v>0</v>
      </c>
      <c r="C10" s="23">
        <f>IF(J6="","",J6)</f>
        <v>15</v>
      </c>
      <c r="D10" s="22" t="str">
        <f>IF(AND(C10="",E10=""),"","―")</f>
        <v>―</v>
      </c>
      <c r="E10" s="21">
        <f>IF(H6="","",H6)</f>
        <v>21</v>
      </c>
      <c r="F10" s="73">
        <f>IF(AND(E10="",C10=""),"",IF(C10&lt;E10,"１","0")+IF(C11&lt;E11,"１","0")+IF(C12&lt;E12,"１","0"))</f>
        <v>2</v>
      </c>
      <c r="G10" s="54"/>
      <c r="H10" s="55"/>
      <c r="I10" s="55"/>
      <c r="J10" s="55"/>
      <c r="K10" s="56"/>
      <c r="L10" s="62">
        <f>IF(AND(M10="",O10=""),"",IF(M10&gt;O10,"１","0")+IF(M11&gt;O11,"１","0")+IF(M12&gt;O12,"１","0"))</f>
        <v>2</v>
      </c>
      <c r="M10" s="33">
        <v>21</v>
      </c>
      <c r="N10" s="32" t="str">
        <f>IF(AND(M10="",O10=""),"","―")</f>
        <v>―</v>
      </c>
      <c r="O10" s="31">
        <v>20</v>
      </c>
      <c r="P10" s="48">
        <f>IF(AND(O10="",M10=""),"",IF(M10&lt;O10,"１","0")+IF(M11&lt;O11,"１","0")+IF(M12&lt;O12,"１","0"))</f>
        <v>0</v>
      </c>
      <c r="Q10" s="62">
        <f>IF(AND(R10="",T10=""),"",IF(R10&gt;T10,"１","0")+IF(R11&gt;T11,"１","0")+IF(R12&gt;T12,"１","0"))</f>
        <v>2</v>
      </c>
      <c r="R10" s="33">
        <v>21</v>
      </c>
      <c r="S10" s="32" t="str">
        <f>IF(AND(R10="",T10=""),"","―")</f>
        <v>―</v>
      </c>
      <c r="T10" s="31">
        <v>11</v>
      </c>
      <c r="U10" s="48">
        <f>IF(AND(T10="",R10=""),"",IF(R10&lt;T10,"１","0")+IF(R11&lt;T11,"１","0")+IF(R12&lt;T12,"１","0"))</f>
        <v>0</v>
      </c>
      <c r="V10" s="62">
        <f>IF(AND(W10="",Y10=""),"",IF(W10&gt;Y10,"１","0")+IF(W11&gt;Y11,"１","0")+IF(W12&gt;Y12,"１","0"))</f>
        <v>2</v>
      </c>
      <c r="W10" s="33">
        <v>21</v>
      </c>
      <c r="X10" s="32" t="str">
        <f>IF(AND(W10="",Y10=""),"","―")</f>
        <v>―</v>
      </c>
      <c r="Y10" s="31">
        <v>15</v>
      </c>
      <c r="Z10" s="48">
        <f>IF(AND(Y10="",W10=""),"",IF(W10&lt;Y10,"１","0")+IF(W11&lt;Y11,"１","0")+IF(W12&lt;Y12,"１","0"))</f>
        <v>0</v>
      </c>
      <c r="AA10" s="20">
        <f>COUNTIF(B13:Z13,"○")</f>
        <v>3</v>
      </c>
      <c r="AB10" s="19" t="s">
        <v>9</v>
      </c>
      <c r="AC10" s="19">
        <f>COUNTIF(B13:Z13,"×")</f>
        <v>1</v>
      </c>
      <c r="AD10" s="19" t="s">
        <v>8</v>
      </c>
      <c r="AE10" s="69">
        <f>IF(AND(AA10=0,AC10=0),"",AH7)</f>
        <v>2</v>
      </c>
      <c r="AF10" s="8"/>
      <c r="AH10" s="34">
        <f>RANK(AM10,AM6:AM10)</f>
        <v>4</v>
      </c>
      <c r="AI10" s="35" t="str">
        <f>A22</f>
        <v>小出</v>
      </c>
      <c r="AJ10" s="34">
        <f>AA22/(AA22+AC22)*10</f>
        <v>2.5</v>
      </c>
      <c r="AK10" s="34">
        <f>AG23</f>
        <v>0.5</v>
      </c>
      <c r="AL10" s="34">
        <f>AC25/100</f>
        <v>7.9012345679012348E-3</v>
      </c>
      <c r="AM10" s="34">
        <f>SUM(AJ10:AL10)</f>
        <v>3.007901234567901</v>
      </c>
      <c r="AP10" s="2">
        <f>AE22</f>
        <v>4</v>
      </c>
      <c r="AQ10" s="1" t="str">
        <f>A22</f>
        <v>小出</v>
      </c>
    </row>
    <row r="11" spans="1:43" ht="17.25" customHeight="1">
      <c r="A11" s="52"/>
      <c r="B11" s="71"/>
      <c r="C11" s="18">
        <f>IF(J7="","",J7)</f>
        <v>12</v>
      </c>
      <c r="D11" s="17" t="str">
        <f>IF(AND(C11="",E11=""),"","―")</f>
        <v>―</v>
      </c>
      <c r="E11" s="16">
        <f>IF(H7="","",H7)</f>
        <v>21</v>
      </c>
      <c r="F11" s="74"/>
      <c r="G11" s="57"/>
      <c r="H11" s="58"/>
      <c r="I11" s="58"/>
      <c r="J11" s="58"/>
      <c r="K11" s="59"/>
      <c r="L11" s="63"/>
      <c r="M11" s="30">
        <v>21</v>
      </c>
      <c r="N11" s="29" t="str">
        <f>IF(AND(M11="",O11=""),"","―")</f>
        <v>―</v>
      </c>
      <c r="O11" s="28">
        <v>16</v>
      </c>
      <c r="P11" s="49"/>
      <c r="Q11" s="63"/>
      <c r="R11" s="30">
        <v>21</v>
      </c>
      <c r="S11" s="29" t="str">
        <f>IF(AND(R11="",T11=""),"","―")</f>
        <v>―</v>
      </c>
      <c r="T11" s="28">
        <v>12</v>
      </c>
      <c r="U11" s="49"/>
      <c r="V11" s="63"/>
      <c r="W11" s="30">
        <v>21</v>
      </c>
      <c r="X11" s="29" t="str">
        <f>IF(AND(W11="",Y11=""),"","―")</f>
        <v>―</v>
      </c>
      <c r="Y11" s="28">
        <v>7</v>
      </c>
      <c r="Z11" s="49"/>
      <c r="AA11" s="12" t="s">
        <v>7</v>
      </c>
      <c r="AB11" s="10">
        <f>IF(AND(AA10=0,AC10=0),"",IF(OR(B10="―",B10=""),"0",B10)+IF(OR(G10="―",G10=""),"0",G10)+IF(OR(L10="―",L10=""),"0",L10)+IF(OR(Q10="―",Q10=""),"0",Q10)+IF(OR(V10="―",V10=""),"0",V10))</f>
        <v>6</v>
      </c>
      <c r="AC11" s="11" t="s">
        <v>6</v>
      </c>
      <c r="AD11" s="10">
        <f>IF(AND(AA10=0,AC10=0),"",IF(OR(B10="―",B10=""),"0",F10)+IF(OR(G10="―",G10=""),"0",K10)+IF(OR(L10="―",L10=""),"0",P10)+IF(OR(Q10="―",Q10=""),"0",U10)+IF(OR(V10="―",V10=""),"0",Z10))</f>
        <v>2</v>
      </c>
      <c r="AE11" s="69"/>
      <c r="AF11" s="8"/>
      <c r="AG11" s="2">
        <f>IF(AD11=0,11,AB11/AD11)</f>
        <v>3</v>
      </c>
      <c r="AO11" s="2"/>
    </row>
    <row r="12" spans="1:43" ht="17.25" customHeight="1">
      <c r="A12" s="52"/>
      <c r="B12" s="72"/>
      <c r="C12" s="15" t="str">
        <f>IF(J8="","",J8)</f>
        <v/>
      </c>
      <c r="D12" s="14" t="str">
        <f>IF(AND(C12="",E12=""),"","―")</f>
        <v/>
      </c>
      <c r="E12" s="13" t="str">
        <f>IF(H8="","",H8)</f>
        <v/>
      </c>
      <c r="F12" s="75"/>
      <c r="G12" s="57"/>
      <c r="H12" s="58"/>
      <c r="I12" s="58"/>
      <c r="J12" s="58"/>
      <c r="K12" s="59"/>
      <c r="L12" s="64"/>
      <c r="M12" s="27"/>
      <c r="N12" s="26" t="str">
        <f>IF(AND(M12="",O12=""),"","―")</f>
        <v/>
      </c>
      <c r="O12" s="25"/>
      <c r="P12" s="50"/>
      <c r="Q12" s="64"/>
      <c r="R12" s="27"/>
      <c r="S12" s="26" t="str">
        <f>IF(AND(R12="",T12=""),"","―")</f>
        <v/>
      </c>
      <c r="T12" s="25"/>
      <c r="U12" s="50"/>
      <c r="V12" s="64"/>
      <c r="W12" s="27"/>
      <c r="X12" s="26" t="str">
        <f>IF(AND(W12="",Y12=""),"","―")</f>
        <v/>
      </c>
      <c r="Y12" s="25"/>
      <c r="Z12" s="50"/>
      <c r="AA12" s="12" t="s">
        <v>5</v>
      </c>
      <c r="AB12" s="10">
        <f>IF(AND(AA10=0,AC10=0),"",SUM(C10:C12)+SUM(H10:H12)+SUM(M10:M12)+SUM(R10:R12)+SUM(W10:W12))</f>
        <v>153</v>
      </c>
      <c r="AC12" s="11" t="s">
        <v>4</v>
      </c>
      <c r="AD12" s="10">
        <f>IF(AND(AA10=0,AC10=0),"",SUM(E10:E12)+SUM(J10:J12)+SUM(O10:O12)+SUM(T10:T12)+SUM(Y10:Y12))</f>
        <v>123</v>
      </c>
      <c r="AE12" s="69"/>
      <c r="AF12" s="8"/>
      <c r="AO12" s="2"/>
    </row>
    <row r="13" spans="1:43" ht="17.25" customHeight="1">
      <c r="A13" s="53"/>
      <c r="B13" s="76" t="str">
        <f>IF(OR(B10=F10,C10="",E10="",C11="",E11=""),"",IF(B10&gt;F10,"○","×"))</f>
        <v>×</v>
      </c>
      <c r="C13" s="77"/>
      <c r="D13" s="77"/>
      <c r="E13" s="77"/>
      <c r="F13" s="76"/>
      <c r="G13" s="60"/>
      <c r="H13" s="58"/>
      <c r="I13" s="58"/>
      <c r="J13" s="58"/>
      <c r="K13" s="61"/>
      <c r="L13" s="65" t="str">
        <f>IF(OR(L10=P10,M10="",O10="",M11="",O11=""),"",IF(L10&gt;P10,"○","×"))</f>
        <v>○</v>
      </c>
      <c r="M13" s="66"/>
      <c r="N13" s="66"/>
      <c r="O13" s="66"/>
      <c r="P13" s="65"/>
      <c r="Q13" s="65" t="str">
        <f>IF(OR(Q10=U10,R10="",T10="",R11="",T11=""),"",IF(Q10&gt;U10,"○","×"))</f>
        <v>○</v>
      </c>
      <c r="R13" s="66"/>
      <c r="S13" s="66"/>
      <c r="T13" s="66"/>
      <c r="U13" s="65"/>
      <c r="V13" s="65" t="str">
        <f>IF(OR(V10=Z10,W10="",Y10="",W11="",Y11=""),"",IF(V10&gt;Z10,"○","×"))</f>
        <v>○</v>
      </c>
      <c r="W13" s="66"/>
      <c r="X13" s="66"/>
      <c r="Y13" s="66"/>
      <c r="Z13" s="65"/>
      <c r="AA13" s="67" t="s">
        <v>3</v>
      </c>
      <c r="AB13" s="68"/>
      <c r="AC13" s="24">
        <f>IF(AND(AB12="",AD12=""),"",AB12/AD12)</f>
        <v>1.2439024390243902</v>
      </c>
      <c r="AD13" s="24"/>
      <c r="AE13" s="69"/>
      <c r="AF13" s="8"/>
    </row>
    <row r="14" spans="1:43" ht="17.25" customHeight="1">
      <c r="A14" s="52" t="s">
        <v>42</v>
      </c>
      <c r="B14" s="70">
        <f>IF(AND(C14="",E14=""),"",IF(C14&gt;E14,"１","0")+IF(C15&gt;E15,"１","0")+IF(C16&gt;E16,"１","0"))</f>
        <v>0</v>
      </c>
      <c r="C14" s="23">
        <f>IF(O6="","",O6)</f>
        <v>19</v>
      </c>
      <c r="D14" s="22" t="str">
        <f>IF(AND(C14="",E14=""),"","―")</f>
        <v>―</v>
      </c>
      <c r="E14" s="21">
        <f>IF(M6="","",M6)</f>
        <v>21</v>
      </c>
      <c r="F14" s="73">
        <f>IF(AND(E14="",C14=""),"",IF(C14&lt;E14,"１","0")+IF(C15&lt;E15,"１","0")+IF(C16&lt;E16,"１","0"))</f>
        <v>2</v>
      </c>
      <c r="G14" s="70">
        <f>IF(AND(H14="",J14=""),"",IF(H14&gt;J14,"１","0")+IF(H15&gt;J15,"１","0")+IF(H16&gt;J16,"１","0"))</f>
        <v>0</v>
      </c>
      <c r="H14" s="23">
        <f>IF(O10="","",O10)</f>
        <v>20</v>
      </c>
      <c r="I14" s="22" t="str">
        <f>IF(AND(H14="",J14=""),"","―")</f>
        <v>―</v>
      </c>
      <c r="J14" s="21">
        <f>IF(M10="","",M10)</f>
        <v>21</v>
      </c>
      <c r="K14" s="73">
        <f>IF(AND(J14="",H14=""),"",IF(H14&lt;J14,"１","0")+IF(H15&lt;J15,"１","0")+IF(H16&lt;J16,"１","0"))</f>
        <v>2</v>
      </c>
      <c r="L14" s="54"/>
      <c r="M14" s="55"/>
      <c r="N14" s="55"/>
      <c r="O14" s="55"/>
      <c r="P14" s="56"/>
      <c r="Q14" s="62">
        <f>IF(AND(R14="",T14=""),"",IF(R14&gt;T14,"１","0")+IF(R15&gt;T15,"１","0")+IF(R16&gt;T16,"１","0"))</f>
        <v>2</v>
      </c>
      <c r="R14" s="33">
        <v>21</v>
      </c>
      <c r="S14" s="32" t="str">
        <f>IF(AND(R14="",T14=""),"","―")</f>
        <v>―</v>
      </c>
      <c r="T14" s="31">
        <v>7</v>
      </c>
      <c r="U14" s="48">
        <f>IF(AND(T14="",R14=""),"",IF(R14&lt;T14,"１","0")+IF(R15&lt;T15,"１","0")+IF(R16&lt;T16,"１","0"))</f>
        <v>0</v>
      </c>
      <c r="V14" s="62">
        <f>IF(AND(W14="",Y14=""),"",IF(W14&gt;Y14,"１","0")+IF(W15&gt;Y15,"１","0")+IF(W16&gt;Y16,"１","0"))</f>
        <v>2</v>
      </c>
      <c r="W14" s="33">
        <v>21</v>
      </c>
      <c r="X14" s="32" t="str">
        <f>IF(AND(W14="",Y14=""),"","―")</f>
        <v>―</v>
      </c>
      <c r="Y14" s="31">
        <v>15</v>
      </c>
      <c r="Z14" s="48">
        <f>IF(AND(Y14="",W14=""),"",IF(W14&lt;Y14,"１","0")+IF(W15&lt;Y15,"１","0")+IF(W16&lt;Y16,"１","0"))</f>
        <v>1</v>
      </c>
      <c r="AA14" s="20">
        <f>COUNTIF(B17:Z17,"○")</f>
        <v>2</v>
      </c>
      <c r="AB14" s="19" t="s">
        <v>9</v>
      </c>
      <c r="AC14" s="19">
        <f>COUNTIF(B17:Z17,"×")</f>
        <v>2</v>
      </c>
      <c r="AD14" s="19" t="s">
        <v>8</v>
      </c>
      <c r="AE14" s="69">
        <f>IF(AND(AA14=0,AC14=0),"",AH8)</f>
        <v>3</v>
      </c>
      <c r="AF14" s="8"/>
    </row>
    <row r="15" spans="1:43" ht="17.25" customHeight="1">
      <c r="A15" s="52"/>
      <c r="B15" s="71"/>
      <c r="C15" s="18">
        <f>IF(O7="","",O7)</f>
        <v>15</v>
      </c>
      <c r="D15" s="17" t="str">
        <f>IF(AND(C15="",E15=""),"","―")</f>
        <v>―</v>
      </c>
      <c r="E15" s="16">
        <f>IF(M7="","",M7)</f>
        <v>21</v>
      </c>
      <c r="F15" s="74"/>
      <c r="G15" s="71"/>
      <c r="H15" s="18">
        <f>IF(O11="","",O11)</f>
        <v>16</v>
      </c>
      <c r="I15" s="17" t="str">
        <f>IF(AND(H15="",J15=""),"","―")</f>
        <v>―</v>
      </c>
      <c r="J15" s="16">
        <f>IF(M11="","",M11)</f>
        <v>21</v>
      </c>
      <c r="K15" s="74"/>
      <c r="L15" s="57"/>
      <c r="M15" s="58"/>
      <c r="N15" s="58"/>
      <c r="O15" s="58"/>
      <c r="P15" s="59"/>
      <c r="Q15" s="63"/>
      <c r="R15" s="30">
        <v>21</v>
      </c>
      <c r="S15" s="29" t="str">
        <f>IF(AND(R15="",T15=""),"","―")</f>
        <v>―</v>
      </c>
      <c r="T15" s="28">
        <v>7</v>
      </c>
      <c r="U15" s="49"/>
      <c r="V15" s="63"/>
      <c r="W15" s="30">
        <v>18</v>
      </c>
      <c r="X15" s="29" t="str">
        <f>IF(AND(W15="",Y15=""),"","―")</f>
        <v>―</v>
      </c>
      <c r="Y15" s="28">
        <v>21</v>
      </c>
      <c r="Z15" s="49"/>
      <c r="AA15" s="12" t="s">
        <v>7</v>
      </c>
      <c r="AB15" s="10">
        <f>IF(AND(AA14=0,AC14=0),"",IF(OR(B14="―",B14=""),"0",B14)+IF(OR(G14="―",G14=""),"0",G14)+IF(OR(L14="―",L14=""),"0",L14)+IF(OR(Q14="―",Q14=""),"0",Q14)+IF(OR(V14="―",V14=""),"0",V14))</f>
        <v>4</v>
      </c>
      <c r="AC15" s="11" t="s">
        <v>6</v>
      </c>
      <c r="AD15" s="10">
        <f>IF(AND(AA14=0,AC14=0),"",IF(OR(B14="―",B14=""),"0",F14)+IF(OR(G14="―",G14=""),"0",K14)+IF(OR(L14="―",L14=""),"0",P14)+IF(OR(Q14="―",Q14=""),"0",U14)+IF(OR(V14="―",V14=""),"0",Z14))</f>
        <v>5</v>
      </c>
      <c r="AE15" s="69"/>
      <c r="AF15" s="8"/>
      <c r="AG15" s="2">
        <f>IF(AD15=0,11,AB15/AD15)</f>
        <v>0.8</v>
      </c>
    </row>
    <row r="16" spans="1:43" ht="17.25" customHeight="1">
      <c r="A16" s="52"/>
      <c r="B16" s="72"/>
      <c r="C16" s="15" t="str">
        <f>IF(O8="","",O8)</f>
        <v/>
      </c>
      <c r="D16" s="14" t="str">
        <f>IF(AND(C16="",E16=""),"","―")</f>
        <v/>
      </c>
      <c r="E16" s="13" t="str">
        <f>IF(M8="","",M8)</f>
        <v/>
      </c>
      <c r="F16" s="75"/>
      <c r="G16" s="72"/>
      <c r="H16" s="15" t="str">
        <f>IF(O12="","",O12)</f>
        <v/>
      </c>
      <c r="I16" s="14" t="str">
        <f>IF(AND(H16="",J16=""),"","―")</f>
        <v/>
      </c>
      <c r="J16" s="13" t="str">
        <f>IF(M12="","",M12)</f>
        <v/>
      </c>
      <c r="K16" s="75"/>
      <c r="L16" s="57"/>
      <c r="M16" s="58"/>
      <c r="N16" s="58"/>
      <c r="O16" s="58"/>
      <c r="P16" s="59"/>
      <c r="Q16" s="64"/>
      <c r="R16" s="27"/>
      <c r="S16" s="26" t="str">
        <f>IF(AND(R16="",T16=""),"","―")</f>
        <v/>
      </c>
      <c r="T16" s="25"/>
      <c r="U16" s="50"/>
      <c r="V16" s="64"/>
      <c r="W16" s="27">
        <v>15</v>
      </c>
      <c r="X16" s="26" t="str">
        <f>IF(AND(W16="",Y16=""),"","―")</f>
        <v>―</v>
      </c>
      <c r="Y16" s="25">
        <v>10</v>
      </c>
      <c r="Z16" s="50"/>
      <c r="AA16" s="12" t="s">
        <v>5</v>
      </c>
      <c r="AB16" s="10">
        <f>IF(AND(AA14=0,AC14=0),"",SUM(C14:C16)+SUM(H14:H16)+SUM(M14:M16)+SUM(R14:R16)+SUM(W14:W16))</f>
        <v>166</v>
      </c>
      <c r="AC16" s="11" t="s">
        <v>4</v>
      </c>
      <c r="AD16" s="10">
        <f>IF(AND(AA14=0,AC14=0),"",SUM(E14:E16)+SUM(J14:J16)+SUM(O14:O16)+SUM(T14:T16)+SUM(Y14:Y16))</f>
        <v>144</v>
      </c>
      <c r="AE16" s="69"/>
      <c r="AF16" s="8"/>
    </row>
    <row r="17" spans="1:33" s="2" customFormat="1" ht="17.25" customHeight="1">
      <c r="A17" s="53"/>
      <c r="B17" s="76" t="str">
        <f>IF(OR(B14=F14,C14="",E14="",C15="",E15=""),"",IF(B14&gt;F14,"○","×"))</f>
        <v>×</v>
      </c>
      <c r="C17" s="77"/>
      <c r="D17" s="77"/>
      <c r="E17" s="77"/>
      <c r="F17" s="76"/>
      <c r="G17" s="76" t="str">
        <f>IF(OR(G14=K14,H14="",J14="",H15="",J15=""),"",IF(G14&gt;K14,"○","×"))</f>
        <v>×</v>
      </c>
      <c r="H17" s="77"/>
      <c r="I17" s="77"/>
      <c r="J17" s="77"/>
      <c r="K17" s="76"/>
      <c r="L17" s="60"/>
      <c r="M17" s="78"/>
      <c r="N17" s="78"/>
      <c r="O17" s="78"/>
      <c r="P17" s="61"/>
      <c r="Q17" s="65" t="str">
        <f>IF(OR(Q14=U14,R14="",T14="",R15="",T15=""),"",IF(Q14&gt;U14,"○","×"))</f>
        <v>○</v>
      </c>
      <c r="R17" s="66"/>
      <c r="S17" s="66"/>
      <c r="T17" s="66"/>
      <c r="U17" s="65"/>
      <c r="V17" s="65" t="str">
        <f>IF(OR(V14=Z14,W14="",Y14="",W15="",Y15=""),"",IF(V14&gt;Z14,"○","×"))</f>
        <v>○</v>
      </c>
      <c r="W17" s="66"/>
      <c r="X17" s="66"/>
      <c r="Y17" s="66"/>
      <c r="Z17" s="65"/>
      <c r="AA17" s="67" t="s">
        <v>3</v>
      </c>
      <c r="AB17" s="68"/>
      <c r="AC17" s="24">
        <f>IF(AND(AB16="",AD16=""),"",AB16/AD16)</f>
        <v>1.1527777777777777</v>
      </c>
      <c r="AD17" s="24"/>
      <c r="AE17" s="69"/>
      <c r="AF17" s="8"/>
    </row>
    <row r="18" spans="1:33" s="2" customFormat="1" ht="17.25" customHeight="1">
      <c r="A18" s="51" t="s">
        <v>43</v>
      </c>
      <c r="B18" s="70">
        <f>IF(AND(C18="",E18=""),"",IF(C18&gt;E18,"１","0")+IF(C19&gt;E19,"１","0")+IF(C20&gt;E20,"１","0"))</f>
        <v>0</v>
      </c>
      <c r="C18" s="23">
        <f>IF(T6="","",T6)</f>
        <v>4</v>
      </c>
      <c r="D18" s="22" t="str">
        <f>IF(AND(C18="",E18=""),"","―")</f>
        <v>―</v>
      </c>
      <c r="E18" s="21">
        <f>IF(R6="","",R6)</f>
        <v>21</v>
      </c>
      <c r="F18" s="73">
        <f>IF(AND(E18="",C18=""),"",IF(C18&lt;E18,"１","0")+IF(C19&lt;E19,"１","0")+IF(C20&lt;E20,"１","0"))</f>
        <v>2</v>
      </c>
      <c r="G18" s="70">
        <f>IF(AND(H18="",J18=""),"",IF(H18&gt;J18,"１","0")+IF(H19&gt;J19,"１","0")+IF(H20&gt;J20,"１","0"))</f>
        <v>0</v>
      </c>
      <c r="H18" s="23">
        <f>IF(T10="","",T10)</f>
        <v>11</v>
      </c>
      <c r="I18" s="22" t="str">
        <f>IF(AND(H18="",J18=""),"","―")</f>
        <v>―</v>
      </c>
      <c r="J18" s="21">
        <f>IF(R10="","",R10)</f>
        <v>21</v>
      </c>
      <c r="K18" s="73">
        <f>IF(AND(J18="",H18=""),"",IF(H18&lt;J18,"１","0")+IF(H19&lt;J19,"１","0")+IF(H20&lt;J20,"１","0"))</f>
        <v>2</v>
      </c>
      <c r="L18" s="70">
        <f>IF(AND(M18="",O18=""),"",IF(M18&gt;O18,"１","0")+IF(M19&gt;O19,"１","0")+IF(M20&gt;O20,"１","0"))</f>
        <v>0</v>
      </c>
      <c r="M18" s="23">
        <f>IF(T14="","",T14)</f>
        <v>7</v>
      </c>
      <c r="N18" s="22" t="str">
        <f>IF(AND(M18="",O18=""),"","―")</f>
        <v>―</v>
      </c>
      <c r="O18" s="21">
        <f>IF(R14="","",R14)</f>
        <v>21</v>
      </c>
      <c r="P18" s="73">
        <f>IF(AND(O18="",M18=""),"",IF(M18&lt;O18,"１","0")+IF(M19&lt;O19,"１","0")+IF(M20&lt;O20,"１","0"))</f>
        <v>2</v>
      </c>
      <c r="Q18" s="54"/>
      <c r="R18" s="55"/>
      <c r="S18" s="55"/>
      <c r="T18" s="55"/>
      <c r="U18" s="56"/>
      <c r="V18" s="62">
        <f>IF(AND(W18="",Y18=""),"",IF(W18&gt;Y18,"１","0")+IF(W19&gt;Y19,"１","0")+IF(W20&gt;Y20,"１","0"))</f>
        <v>0</v>
      </c>
      <c r="W18" s="33">
        <v>12</v>
      </c>
      <c r="X18" s="32" t="str">
        <f>IF(AND(W18="",Y18=""),"","―")</f>
        <v>―</v>
      </c>
      <c r="Y18" s="31">
        <v>21</v>
      </c>
      <c r="Z18" s="48">
        <f>IF(AND(Y18="",W18=""),"",IF(W18&lt;Y18,"１","0")+IF(W19&lt;Y19,"１","0")+IF(W20&lt;Y20,"１","0"))</f>
        <v>2</v>
      </c>
      <c r="AA18" s="20">
        <f>COUNTIF(B21:Z21,"○")</f>
        <v>0</v>
      </c>
      <c r="AB18" s="19" t="s">
        <v>9</v>
      </c>
      <c r="AC18" s="19">
        <f>COUNTIF(B21:Z21,"×")</f>
        <v>4</v>
      </c>
      <c r="AD18" s="19" t="s">
        <v>8</v>
      </c>
      <c r="AE18" s="69">
        <f>IF(AND(AA18=0,AC18=0),"",AH9)</f>
        <v>5</v>
      </c>
      <c r="AF18" s="8"/>
    </row>
    <row r="19" spans="1:33" s="2" customFormat="1" ht="17.25" customHeight="1">
      <c r="A19" s="52"/>
      <c r="B19" s="71"/>
      <c r="C19" s="18">
        <f>IF(T7="","",T7)</f>
        <v>5</v>
      </c>
      <c r="D19" s="17" t="str">
        <f>IF(AND(C19="",E19=""),"","―")</f>
        <v>―</v>
      </c>
      <c r="E19" s="16">
        <f>IF(R7="","",R7)</f>
        <v>21</v>
      </c>
      <c r="F19" s="74"/>
      <c r="G19" s="71"/>
      <c r="H19" s="18">
        <f>IF(T11="","",T11)</f>
        <v>12</v>
      </c>
      <c r="I19" s="17" t="str">
        <f>IF(AND(H19="",J19=""),"","―")</f>
        <v>―</v>
      </c>
      <c r="J19" s="16">
        <f>IF(R11="","",R11)</f>
        <v>21</v>
      </c>
      <c r="K19" s="74"/>
      <c r="L19" s="71"/>
      <c r="M19" s="18">
        <f>IF(T15="","",T15)</f>
        <v>7</v>
      </c>
      <c r="N19" s="17" t="str">
        <f>IF(AND(M19="",O19=""),"","―")</f>
        <v>―</v>
      </c>
      <c r="O19" s="16">
        <f>IF(R15="","",R15)</f>
        <v>21</v>
      </c>
      <c r="P19" s="74"/>
      <c r="Q19" s="57"/>
      <c r="R19" s="58"/>
      <c r="S19" s="58"/>
      <c r="T19" s="58"/>
      <c r="U19" s="59"/>
      <c r="V19" s="63"/>
      <c r="W19" s="30">
        <v>12</v>
      </c>
      <c r="X19" s="29" t="str">
        <f>IF(AND(W19="",Y19=""),"","―")</f>
        <v>―</v>
      </c>
      <c r="Y19" s="28">
        <v>21</v>
      </c>
      <c r="Z19" s="49"/>
      <c r="AA19" s="12" t="s">
        <v>7</v>
      </c>
      <c r="AB19" s="10">
        <f>IF(AND(AA18=0,AC18=0),"",IF(OR(B18="―",B18=""),"0",B18)+IF(OR(G18="―",G18=""),"0",G18)+IF(OR(L18="―",L18=""),"0",L18)+IF(OR(Q18="―",Q18=""),"0",Q18)+IF(OR(V18="―",V18=""),"0",V18))</f>
        <v>0</v>
      </c>
      <c r="AC19" s="11" t="s">
        <v>6</v>
      </c>
      <c r="AD19" s="10">
        <f>IF(AND(AA18=0,AC18=0),"",IF(OR(B18="―",B18=""),"0",F18)+IF(OR(G18="―",G18=""),"0",K18)+IF(OR(L18="―",L18=""),"0",P18)+IF(OR(Q18="―",Q18=""),"0",U18)+IF(OR(V18="―",V18=""),"0",Z18))</f>
        <v>8</v>
      </c>
      <c r="AE19" s="69"/>
      <c r="AF19" s="8"/>
      <c r="AG19" s="2">
        <f>IF(AD19=0,11,AB19/AD19)</f>
        <v>0</v>
      </c>
    </row>
    <row r="20" spans="1:33" s="2" customFormat="1" ht="17.25" customHeight="1">
      <c r="A20" s="52"/>
      <c r="B20" s="72"/>
      <c r="C20" s="15" t="str">
        <f>IF(T8="","",T8)</f>
        <v/>
      </c>
      <c r="D20" s="14" t="str">
        <f>IF(AND(C20="",E20=""),"","―")</f>
        <v/>
      </c>
      <c r="E20" s="13" t="str">
        <f>IF(R8="","",R8)</f>
        <v/>
      </c>
      <c r="F20" s="75"/>
      <c r="G20" s="72"/>
      <c r="H20" s="15" t="str">
        <f>IF(T12="","",T12)</f>
        <v/>
      </c>
      <c r="I20" s="14" t="str">
        <f>IF(AND(H20="",J20=""),"","―")</f>
        <v/>
      </c>
      <c r="J20" s="13" t="str">
        <f>IF(R12="","",R12)</f>
        <v/>
      </c>
      <c r="K20" s="75"/>
      <c r="L20" s="72"/>
      <c r="M20" s="15" t="str">
        <f>IF(T16="","",T16)</f>
        <v/>
      </c>
      <c r="N20" s="14" t="str">
        <f>IF(AND(M20="",O20=""),"","―")</f>
        <v/>
      </c>
      <c r="O20" s="13" t="str">
        <f>IF(R16="","",R16)</f>
        <v/>
      </c>
      <c r="P20" s="75"/>
      <c r="Q20" s="57"/>
      <c r="R20" s="58"/>
      <c r="S20" s="58"/>
      <c r="T20" s="58"/>
      <c r="U20" s="59"/>
      <c r="V20" s="64"/>
      <c r="W20" s="27"/>
      <c r="X20" s="26" t="str">
        <f>IF(AND(W20="",Y20=""),"","―")</f>
        <v/>
      </c>
      <c r="Y20" s="25"/>
      <c r="Z20" s="50"/>
      <c r="AA20" s="12" t="s">
        <v>5</v>
      </c>
      <c r="AB20" s="10">
        <f>IF(AND(AA18=0,AC18=0),"",SUM(C18:C20)+SUM(H18:H20)+SUM(M18:M20)+SUM(R18:R20)+SUM(W18:W20))</f>
        <v>70</v>
      </c>
      <c r="AC20" s="11" t="s">
        <v>4</v>
      </c>
      <c r="AD20" s="10">
        <f>IF(AND(AA18=0,AC18=0),"",SUM(E18:E20)+SUM(J18:J20)+SUM(O18:O20)+SUM(T18:T20)+SUM(Y18:Y20))</f>
        <v>168</v>
      </c>
      <c r="AE20" s="69"/>
      <c r="AF20" s="8"/>
    </row>
    <row r="21" spans="1:33" s="2" customFormat="1" ht="17.25" customHeight="1">
      <c r="A21" s="53"/>
      <c r="B21" s="76" t="str">
        <f>IF(OR(B18=F18,C18="",E18="",C19="",E19=""),"",IF(B18&gt;F18,"○","×"))</f>
        <v>×</v>
      </c>
      <c r="C21" s="77"/>
      <c r="D21" s="77"/>
      <c r="E21" s="77"/>
      <c r="F21" s="76"/>
      <c r="G21" s="76" t="str">
        <f>IF(OR(G18=K18,H18="",J18="",H19="",J19=""),"",IF(G18&gt;K18,"○","×"))</f>
        <v>×</v>
      </c>
      <c r="H21" s="77"/>
      <c r="I21" s="77"/>
      <c r="J21" s="77"/>
      <c r="K21" s="76"/>
      <c r="L21" s="76" t="str">
        <f>IF(OR(L18=P18,M18="",O18="",M19="",O19=""),"",IF(L18&gt;P18,"○","×"))</f>
        <v>×</v>
      </c>
      <c r="M21" s="77"/>
      <c r="N21" s="77"/>
      <c r="O21" s="77"/>
      <c r="P21" s="76"/>
      <c r="Q21" s="60"/>
      <c r="R21" s="58"/>
      <c r="S21" s="58"/>
      <c r="T21" s="58"/>
      <c r="U21" s="61"/>
      <c r="V21" s="65" t="str">
        <f>IF(OR(V18=Z18,W18="",Y18="",W19="",Y19=""),"",IF(V18&gt;Z18,"○","×"))</f>
        <v>×</v>
      </c>
      <c r="W21" s="66"/>
      <c r="X21" s="66"/>
      <c r="Y21" s="66"/>
      <c r="Z21" s="65"/>
      <c r="AA21" s="67" t="s">
        <v>3</v>
      </c>
      <c r="AB21" s="68"/>
      <c r="AC21" s="24">
        <f>IF(AND(AB20="",AD20=""),"",AB20/AD20)</f>
        <v>0.41666666666666669</v>
      </c>
      <c r="AD21" s="24"/>
      <c r="AE21" s="69"/>
      <c r="AF21" s="8"/>
    </row>
    <row r="22" spans="1:33" s="2" customFormat="1" ht="17.25" customHeight="1">
      <c r="A22" s="51" t="s">
        <v>44</v>
      </c>
      <c r="B22" s="70">
        <f>IF(AND(C22="",E22=""),"",IF(C22&gt;E22,"１","0")+IF(C23&gt;E23,"１","0")+IF(C24&gt;E24,"１","0"))</f>
        <v>0</v>
      </c>
      <c r="C22" s="23">
        <f>IF(Y6="","",Y6)</f>
        <v>8</v>
      </c>
      <c r="D22" s="22" t="str">
        <f>IF(AND(C22="",E22=""),"","―")</f>
        <v>―</v>
      </c>
      <c r="E22" s="21">
        <f>IF(W6="","",W6)</f>
        <v>21</v>
      </c>
      <c r="F22" s="73">
        <f>IF(AND(E22="",C22=""),"",IF(C22&lt;E22,"１","0")+IF(C23&lt;E23,"１","0")+IF(C24&lt;E24,"１","0"))</f>
        <v>2</v>
      </c>
      <c r="G22" s="70">
        <f>IF(AND(H22="",J22=""),"",IF(H22&gt;J22,"１","0")+IF(H23&gt;J23,"１","0")+IF(H24&gt;J24,"１","0"))</f>
        <v>0</v>
      </c>
      <c r="H22" s="23">
        <f>IF(Y10="","",Y10)</f>
        <v>15</v>
      </c>
      <c r="I22" s="22" t="str">
        <f>IF(AND(H22="",J22=""),"","―")</f>
        <v>―</v>
      </c>
      <c r="J22" s="21">
        <f>IF(W10="","",W10)</f>
        <v>21</v>
      </c>
      <c r="K22" s="73">
        <f>IF(AND(J22="",H22=""),"",IF(H22&lt;J22,"１","0")+IF(H23&lt;J23,"１","0")+IF(H24&lt;J24,"１","0"))</f>
        <v>2</v>
      </c>
      <c r="L22" s="70">
        <f>IF(AND(M22="",O22=""),"",IF(M22&gt;O22,"１","0")+IF(M23&gt;O23,"１","0")+IF(M24&gt;O24,"１","0"))</f>
        <v>1</v>
      </c>
      <c r="M22" s="23">
        <f>IF(Y14="","",Y14)</f>
        <v>15</v>
      </c>
      <c r="N22" s="22" t="str">
        <f>IF(AND(M22="",O22=""),"","―")</f>
        <v>―</v>
      </c>
      <c r="O22" s="21">
        <f>IF(W14="","",W14)</f>
        <v>21</v>
      </c>
      <c r="P22" s="73">
        <f>IF(AND(O22="",M22=""),"",IF(M22&lt;O22,"１","0")+IF(M23&lt;O23,"１","0")+IF(M24&lt;O24,"１","0"))</f>
        <v>2</v>
      </c>
      <c r="Q22" s="70">
        <f>IF(AND(R22="",T22=""),"",IF(R22&gt;T22,"１","0")+IF(R23&gt;T23,"１","0")+IF(R24&gt;T24,"１","0"))</f>
        <v>2</v>
      </c>
      <c r="R22" s="23">
        <f>IF(Y18="","",Y18)</f>
        <v>21</v>
      </c>
      <c r="S22" s="22" t="str">
        <f>IF(AND(R22="",T22=""),"","―")</f>
        <v>―</v>
      </c>
      <c r="T22" s="21">
        <f>IF(W18="","",W18)</f>
        <v>12</v>
      </c>
      <c r="U22" s="73">
        <f>IF(AND(T22="",R22=""),"",IF(R22&lt;T22,"１","0")+IF(R23&lt;T23,"１","0")+IF(R24&lt;T24,"１","0"))</f>
        <v>0</v>
      </c>
      <c r="V22" s="54"/>
      <c r="W22" s="55"/>
      <c r="X22" s="55"/>
      <c r="Y22" s="55"/>
      <c r="Z22" s="56"/>
      <c r="AA22" s="20">
        <f>COUNTIF(B25:Z25,"○")</f>
        <v>1</v>
      </c>
      <c r="AB22" s="19" t="s">
        <v>9</v>
      </c>
      <c r="AC22" s="19">
        <f>COUNTIF(B25:Z25,"×")</f>
        <v>3</v>
      </c>
      <c r="AD22" s="19" t="s">
        <v>8</v>
      </c>
      <c r="AE22" s="69">
        <f>IF(AND(AA22=0,AC22=0),"",AH10)</f>
        <v>4</v>
      </c>
      <c r="AF22" s="8"/>
    </row>
    <row r="23" spans="1:33" s="2" customFormat="1" ht="17.25" customHeight="1">
      <c r="A23" s="52"/>
      <c r="B23" s="71"/>
      <c r="C23" s="18">
        <f>IF(Y7="","",Y7)</f>
        <v>10</v>
      </c>
      <c r="D23" s="17" t="str">
        <f>IF(AND(C23="",E23=""),"","―")</f>
        <v>―</v>
      </c>
      <c r="E23" s="16">
        <f>IF(W7="","",W7)</f>
        <v>21</v>
      </c>
      <c r="F23" s="74"/>
      <c r="G23" s="71"/>
      <c r="H23" s="18">
        <f>IF(Y11="","",Y11)</f>
        <v>7</v>
      </c>
      <c r="I23" s="17" t="str">
        <f>IF(AND(H23="",J23=""),"","―")</f>
        <v>―</v>
      </c>
      <c r="J23" s="16">
        <f>IF(W11="","",W11)</f>
        <v>21</v>
      </c>
      <c r="K23" s="74"/>
      <c r="L23" s="71"/>
      <c r="M23" s="18">
        <f>IF(Y15="","",Y15)</f>
        <v>21</v>
      </c>
      <c r="N23" s="17" t="str">
        <f>IF(AND(M23="",O23=""),"","―")</f>
        <v>―</v>
      </c>
      <c r="O23" s="16">
        <f>IF(W15="","",W15)</f>
        <v>18</v>
      </c>
      <c r="P23" s="74"/>
      <c r="Q23" s="71"/>
      <c r="R23" s="18">
        <f>IF(Y19="","",Y19)</f>
        <v>21</v>
      </c>
      <c r="S23" s="17" t="str">
        <f>IF(AND(R23="",T23=""),"","―")</f>
        <v>―</v>
      </c>
      <c r="T23" s="16">
        <f>IF(W19="","",W19)</f>
        <v>12</v>
      </c>
      <c r="U23" s="74"/>
      <c r="V23" s="57"/>
      <c r="W23" s="58"/>
      <c r="X23" s="58"/>
      <c r="Y23" s="58"/>
      <c r="Z23" s="59"/>
      <c r="AA23" s="12" t="s">
        <v>7</v>
      </c>
      <c r="AB23" s="10">
        <f>IF(AND(AA22=0,AC22=0),"",IF(OR(B22="―",B22=""),"0",B22)+IF(OR(G22="―",G22=""),"0",G22)+IF(OR(L22="―",L22=""),"0",L22)+IF(OR(Q22="―",Q22=""),"0",Q22)+IF(OR(V22="―",V22=""),"0",V22))</f>
        <v>3</v>
      </c>
      <c r="AC23" s="11" t="s">
        <v>6</v>
      </c>
      <c r="AD23" s="10">
        <f>IF(AND(AA22=0,AC22=0),"",IF(OR(B22="―",B22=""),"0",F22)+IF(OR(G22="―",G22=""),"0",K22)+IF(OR(L22="―",L22=""),"0",P22)+IF(OR(Q22="―",Q22=""),"0",U22)+IF(OR(V22="―",V22=""),"0",Z22))</f>
        <v>6</v>
      </c>
      <c r="AE23" s="69"/>
      <c r="AF23" s="8"/>
      <c r="AG23" s="2">
        <f>IF(AD23=0,11,AB23/AD23)</f>
        <v>0.5</v>
      </c>
    </row>
    <row r="24" spans="1:33" s="2" customFormat="1" ht="17.25" customHeight="1">
      <c r="A24" s="52"/>
      <c r="B24" s="72"/>
      <c r="C24" s="15" t="str">
        <f>IF(Y8="","",Y8)</f>
        <v/>
      </c>
      <c r="D24" s="14" t="str">
        <f>IF(AND(C24="",E24=""),"","―")</f>
        <v/>
      </c>
      <c r="E24" s="13" t="str">
        <f>IF(W8="","",W8)</f>
        <v/>
      </c>
      <c r="F24" s="75"/>
      <c r="G24" s="72"/>
      <c r="H24" s="15" t="str">
        <f>IF(Y12="","",Y12)</f>
        <v/>
      </c>
      <c r="I24" s="14" t="str">
        <f>IF(AND(H24="",J24=""),"","―")</f>
        <v/>
      </c>
      <c r="J24" s="13" t="str">
        <f>IF(W12="","",W12)</f>
        <v/>
      </c>
      <c r="K24" s="75"/>
      <c r="L24" s="72"/>
      <c r="M24" s="15">
        <f>IF(Y16="","",Y16)</f>
        <v>10</v>
      </c>
      <c r="N24" s="14" t="str">
        <f>IF(AND(M24="",O24=""),"","―")</f>
        <v>―</v>
      </c>
      <c r="O24" s="13">
        <f>IF(W16="","",W16)</f>
        <v>15</v>
      </c>
      <c r="P24" s="75"/>
      <c r="Q24" s="72"/>
      <c r="R24" s="15" t="str">
        <f>IF(Y20="","",Y20)</f>
        <v/>
      </c>
      <c r="S24" s="14" t="str">
        <f>IF(AND(R24="",T24=""),"","―")</f>
        <v/>
      </c>
      <c r="T24" s="13" t="str">
        <f>IF(W20="","",W20)</f>
        <v/>
      </c>
      <c r="U24" s="75"/>
      <c r="V24" s="57"/>
      <c r="W24" s="58"/>
      <c r="X24" s="58"/>
      <c r="Y24" s="58"/>
      <c r="Z24" s="59"/>
      <c r="AA24" s="12" t="s">
        <v>5</v>
      </c>
      <c r="AB24" s="10">
        <f>IF(AND(AA22=0,AC22=0),"",SUM(C22:C24)+SUM(H22:H24)+SUM(M22:M24)+SUM(R22:R24)+SUM(W22:W24))</f>
        <v>128</v>
      </c>
      <c r="AC24" s="11" t="s">
        <v>4</v>
      </c>
      <c r="AD24" s="10">
        <f>IF(AND(AA22=0,AC22=0),"",SUM(E22:E24)+SUM(J22:J24)+SUM(O22:O24)+SUM(T22:T24)+SUM(Y22:Y24))</f>
        <v>162</v>
      </c>
      <c r="AE24" s="69"/>
      <c r="AF24" s="8"/>
    </row>
    <row r="25" spans="1:33" s="2" customFormat="1" ht="17.25" customHeight="1" thickBot="1">
      <c r="A25" s="79"/>
      <c r="B25" s="80" t="str">
        <f>IF(OR(B22=F22,C22="",E22="",C23="",E23=""),"",IF(B22&gt;F22,"○","×"))</f>
        <v>×</v>
      </c>
      <c r="C25" s="81"/>
      <c r="D25" s="81"/>
      <c r="E25" s="81"/>
      <c r="F25" s="80"/>
      <c r="G25" s="80" t="str">
        <f>IF(OR(G22=K22,H22="",J22="",H23="",J23=""),"",IF(G22&gt;K22,"○","×"))</f>
        <v>×</v>
      </c>
      <c r="H25" s="81"/>
      <c r="I25" s="81"/>
      <c r="J25" s="81"/>
      <c r="K25" s="80"/>
      <c r="L25" s="80" t="str">
        <f>IF(OR(L22=P22,M22="",O22="",M23="",O23=""),"",IF(L22&gt;P22,"○","×"))</f>
        <v>×</v>
      </c>
      <c r="M25" s="81"/>
      <c r="N25" s="81"/>
      <c r="O25" s="81"/>
      <c r="P25" s="80"/>
      <c r="Q25" s="80" t="str">
        <f>IF(OR(Q22=U22,R22="",T22="",R23="",T23=""),"",IF(Q22&gt;U22,"○","×"))</f>
        <v>○</v>
      </c>
      <c r="R25" s="81"/>
      <c r="S25" s="81"/>
      <c r="T25" s="81"/>
      <c r="U25" s="80"/>
      <c r="V25" s="85"/>
      <c r="W25" s="86"/>
      <c r="X25" s="86"/>
      <c r="Y25" s="86"/>
      <c r="Z25" s="87"/>
      <c r="AA25" s="83" t="s">
        <v>3</v>
      </c>
      <c r="AB25" s="84"/>
      <c r="AC25" s="9">
        <f>IF(AND(AB24="",AD24=""),"",AB24/AD24)</f>
        <v>0.79012345679012341</v>
      </c>
      <c r="AD25" s="9"/>
      <c r="AE25" s="82"/>
      <c r="AF25" s="8"/>
    </row>
    <row r="26" spans="1:33" s="4" customFormat="1" ht="16.5" customHeight="1">
      <c r="A26" s="4" t="s">
        <v>2</v>
      </c>
      <c r="E26" s="7"/>
      <c r="F26" s="7"/>
      <c r="J26" s="7"/>
      <c r="K26" s="7"/>
      <c r="O26" s="7"/>
      <c r="P26" s="7"/>
      <c r="S26" s="7"/>
      <c r="T26" s="7"/>
      <c r="U26" s="5"/>
      <c r="V26" s="5"/>
      <c r="W26" s="5"/>
      <c r="X26" s="5"/>
    </row>
    <row r="27" spans="1:33" s="4" customFormat="1" ht="15.75" customHeight="1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</row>
    <row r="28" spans="1:33" s="2" customFormat="1" ht="13.5" customHeight="1">
      <c r="A28" s="1" t="s">
        <v>0</v>
      </c>
      <c r="B28" s="1"/>
      <c r="C28" s="1"/>
      <c r="D28" s="1"/>
      <c r="E28" s="3"/>
      <c r="F28" s="3"/>
      <c r="G28" s="1"/>
      <c r="H28" s="1"/>
      <c r="I28" s="1"/>
      <c r="J28" s="3"/>
      <c r="K28" s="3"/>
      <c r="L28" s="1"/>
      <c r="M28" s="1"/>
      <c r="N28" s="1"/>
      <c r="O28" s="3"/>
      <c r="P28" s="3"/>
      <c r="Q28" s="1"/>
      <c r="R28" s="1"/>
      <c r="S28" s="1"/>
      <c r="T28" s="3"/>
      <c r="U28" s="3"/>
      <c r="V28" s="1"/>
      <c r="W28" s="1"/>
      <c r="X28" s="1"/>
      <c r="Y28" s="3"/>
      <c r="Z28" s="3"/>
      <c r="AA28" s="1"/>
      <c r="AB28" s="1"/>
      <c r="AC28" s="3"/>
      <c r="AD28" s="3"/>
    </row>
  </sheetData>
  <mergeCells count="86">
    <mergeCell ref="AA5:AD5"/>
    <mergeCell ref="B5:F5"/>
    <mergeCell ref="G5:K5"/>
    <mergeCell ref="L5:P5"/>
    <mergeCell ref="Q5:U5"/>
    <mergeCell ref="V5:Z5"/>
    <mergeCell ref="P6:P8"/>
    <mergeCell ref="A6:A9"/>
    <mergeCell ref="B6:F9"/>
    <mergeCell ref="G6:G8"/>
    <mergeCell ref="K6:K8"/>
    <mergeCell ref="L6:L8"/>
    <mergeCell ref="G9:K9"/>
    <mergeCell ref="L9:P9"/>
    <mergeCell ref="Q9:U9"/>
    <mergeCell ref="V9:Z9"/>
    <mergeCell ref="AA9:AB9"/>
    <mergeCell ref="Q6:Q8"/>
    <mergeCell ref="U6:U8"/>
    <mergeCell ref="V6:V8"/>
    <mergeCell ref="Z6:Z8"/>
    <mergeCell ref="AE6:AE9"/>
    <mergeCell ref="A10:A13"/>
    <mergeCell ref="B10:B12"/>
    <mergeCell ref="F10:F12"/>
    <mergeCell ref="G10:K13"/>
    <mergeCell ref="L10:L12"/>
    <mergeCell ref="B13:F13"/>
    <mergeCell ref="L13:P13"/>
    <mergeCell ref="P10:P12"/>
    <mergeCell ref="Q13:U13"/>
    <mergeCell ref="V13:Z13"/>
    <mergeCell ref="AA13:AB13"/>
    <mergeCell ref="Q10:Q12"/>
    <mergeCell ref="U10:U12"/>
    <mergeCell ref="V10:V12"/>
    <mergeCell ref="Z10:Z12"/>
    <mergeCell ref="AE10:AE13"/>
    <mergeCell ref="A14:A17"/>
    <mergeCell ref="B14:B16"/>
    <mergeCell ref="F14:F16"/>
    <mergeCell ref="G14:G16"/>
    <mergeCell ref="K14:K16"/>
    <mergeCell ref="B17:F17"/>
    <mergeCell ref="G17:K17"/>
    <mergeCell ref="Q17:U17"/>
    <mergeCell ref="V17:Z17"/>
    <mergeCell ref="AA17:AB17"/>
    <mergeCell ref="L14:P17"/>
    <mergeCell ref="Q14:Q16"/>
    <mergeCell ref="U14:U16"/>
    <mergeCell ref="V14:V16"/>
    <mergeCell ref="Z14:Z16"/>
    <mergeCell ref="A18:A21"/>
    <mergeCell ref="B18:B20"/>
    <mergeCell ref="F18:F20"/>
    <mergeCell ref="G18:G20"/>
    <mergeCell ref="K18:K20"/>
    <mergeCell ref="B21:F21"/>
    <mergeCell ref="G21:K21"/>
    <mergeCell ref="P18:P20"/>
    <mergeCell ref="Q18:U21"/>
    <mergeCell ref="V18:V20"/>
    <mergeCell ref="Z18:Z20"/>
    <mergeCell ref="AE14:AE17"/>
    <mergeCell ref="AE18:AE21"/>
    <mergeCell ref="L21:P21"/>
    <mergeCell ref="V21:Z21"/>
    <mergeCell ref="AA21:AB21"/>
    <mergeCell ref="L18:L20"/>
    <mergeCell ref="A22:A25"/>
    <mergeCell ref="B22:B24"/>
    <mergeCell ref="F22:F24"/>
    <mergeCell ref="G22:G24"/>
    <mergeCell ref="K22:K24"/>
    <mergeCell ref="B25:F25"/>
    <mergeCell ref="G25:K25"/>
    <mergeCell ref="AE22:AE25"/>
    <mergeCell ref="L25:P25"/>
    <mergeCell ref="Q25:U25"/>
    <mergeCell ref="AA25:AB25"/>
    <mergeCell ref="P22:P24"/>
    <mergeCell ref="Q22:Q24"/>
    <mergeCell ref="U22:U24"/>
    <mergeCell ref="V22:Z25"/>
    <mergeCell ref="L22:L24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scale="93" orientation="landscape" horizontalDpi="4294967293" r:id="rId1"/>
  <headerFooter alignWithMargins="0">
    <oddHeader>&amp;L
&amp;C&amp;"ＭＳ Ｐゴシック,太字"&amp;24第5回トキめき新潟国体記念小学生バレーボール三島大会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28"/>
  <sheetViews>
    <sheetView zoomScale="80" zoomScaleNormal="80" zoomScaleSheetLayoutView="100" workbookViewId="0">
      <selection activeCell="AF21" sqref="AF21"/>
    </sheetView>
  </sheetViews>
  <sheetFormatPr defaultRowHeight="13.5"/>
  <cols>
    <col min="1" max="1" width="14.625" style="1" customWidth="1"/>
    <col min="2" max="4" width="3.125" style="1" customWidth="1"/>
    <col min="5" max="6" width="3.125" style="3" customWidth="1"/>
    <col min="7" max="8" width="3.125" style="1" customWidth="1"/>
    <col min="9" max="9" width="3.25" style="1" customWidth="1"/>
    <col min="10" max="11" width="3.125" style="3" customWidth="1"/>
    <col min="12" max="14" width="3.125" style="1" customWidth="1"/>
    <col min="15" max="16" width="3.125" style="3" customWidth="1"/>
    <col min="17" max="19" width="3.125" style="1" customWidth="1"/>
    <col min="20" max="21" width="3.125" style="3" customWidth="1"/>
    <col min="22" max="24" width="3.125" style="1" customWidth="1"/>
    <col min="25" max="26" width="3.125" style="3" customWidth="1"/>
    <col min="27" max="27" width="7.875" style="1" customWidth="1"/>
    <col min="28" max="28" width="4.125" style="1" customWidth="1"/>
    <col min="29" max="29" width="7.875" style="3" customWidth="1"/>
    <col min="30" max="30" width="4.125" style="3" customWidth="1"/>
    <col min="31" max="31" width="5.875" style="2" customWidth="1"/>
    <col min="32" max="32" width="21.125" style="2" customWidth="1"/>
    <col min="33" max="40" width="16.375" style="2" hidden="1" customWidth="1"/>
    <col min="41" max="41" width="7.25" style="1" customWidth="1"/>
    <col min="42" max="42" width="8.125" style="1" customWidth="1"/>
    <col min="43" max="57" width="21.125" style="1" customWidth="1"/>
    <col min="58" max="16384" width="9" style="1"/>
  </cols>
  <sheetData>
    <row r="1" spans="1:43">
      <c r="AA1" s="1" t="s">
        <v>21</v>
      </c>
    </row>
    <row r="2" spans="1:43">
      <c r="AA2" s="1" t="s">
        <v>28</v>
      </c>
    </row>
    <row r="4" spans="1:43" ht="36" customHeight="1" thickBot="1">
      <c r="A4" s="41" t="s">
        <v>27</v>
      </c>
      <c r="B4" s="38"/>
      <c r="C4" s="38"/>
      <c r="D4" s="38"/>
      <c r="E4" s="38"/>
      <c r="F4" s="38"/>
      <c r="G4" s="38"/>
      <c r="H4" s="38"/>
      <c r="I4" s="40" t="s">
        <v>18</v>
      </c>
      <c r="J4" s="39" t="s">
        <v>17</v>
      </c>
      <c r="K4" s="38"/>
      <c r="L4" s="40" t="s">
        <v>18</v>
      </c>
      <c r="M4" s="39" t="s">
        <v>17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O4" s="2"/>
    </row>
    <row r="5" spans="1:43" ht="17.25" customHeight="1">
      <c r="A5" s="37"/>
      <c r="B5" s="44" t="str">
        <f>IF(A6="","",A6)</f>
        <v>喜多方</v>
      </c>
      <c r="C5" s="45"/>
      <c r="D5" s="45"/>
      <c r="E5" s="45"/>
      <c r="F5" s="46"/>
      <c r="G5" s="44" t="str">
        <f>IF(A10="","",A10)</f>
        <v>三島</v>
      </c>
      <c r="H5" s="47"/>
      <c r="I5" s="47"/>
      <c r="J5" s="47"/>
      <c r="K5" s="46"/>
      <c r="L5" s="44" t="str">
        <f>IF(A14="","",A14)</f>
        <v>守門</v>
      </c>
      <c r="M5" s="45"/>
      <c r="N5" s="45"/>
      <c r="O5" s="45"/>
      <c r="P5" s="46"/>
      <c r="Q5" s="44" t="str">
        <f>IF(A18="","",A18)</f>
        <v>大和</v>
      </c>
      <c r="R5" s="45"/>
      <c r="S5" s="45"/>
      <c r="T5" s="45"/>
      <c r="U5" s="46"/>
      <c r="V5" s="44" t="str">
        <f>IF(A22="","",A22)</f>
        <v>小千谷(女）</v>
      </c>
      <c r="W5" s="45"/>
      <c r="X5" s="45"/>
      <c r="Y5" s="45"/>
      <c r="Z5" s="46"/>
      <c r="AA5" s="42" t="s">
        <v>16</v>
      </c>
      <c r="AB5" s="43"/>
      <c r="AC5" s="43"/>
      <c r="AD5" s="43"/>
      <c r="AE5" s="36" t="s">
        <v>15</v>
      </c>
      <c r="AF5" s="29"/>
      <c r="AH5" s="34"/>
      <c r="AI5" s="34" t="s">
        <v>14</v>
      </c>
      <c r="AJ5" s="34" t="s">
        <v>13</v>
      </c>
      <c r="AK5" s="34" t="s">
        <v>12</v>
      </c>
      <c r="AL5" s="34" t="s">
        <v>11</v>
      </c>
      <c r="AM5" s="34" t="s">
        <v>10</v>
      </c>
      <c r="AO5" s="2"/>
    </row>
    <row r="6" spans="1:43" ht="17.25" customHeight="1">
      <c r="A6" s="51" t="s">
        <v>35</v>
      </c>
      <c r="B6" s="54"/>
      <c r="C6" s="55"/>
      <c r="D6" s="55"/>
      <c r="E6" s="55"/>
      <c r="F6" s="56"/>
      <c r="G6" s="62">
        <f>IF(AND(H6="",J6=""),"",IF(H6&gt;J6,"１","0")+IF(H7&gt;J7,"１","0")+IF(H8&gt;J8,"１","0"))</f>
        <v>2</v>
      </c>
      <c r="H6" s="33">
        <v>21</v>
      </c>
      <c r="I6" s="32" t="str">
        <f>IF(AND(H6="",J6=""),"","―")</f>
        <v>―</v>
      </c>
      <c r="J6" s="31">
        <v>9</v>
      </c>
      <c r="K6" s="48">
        <f>IF(AND(J6="",H6=""),"",IF(H6&lt;J6,"１","0")+IF(H7&lt;J7,"１","0")+IF(H8&lt;J8,"１","0"))</f>
        <v>0</v>
      </c>
      <c r="L6" s="62">
        <f>IF(AND(M6="",O6=""),"",IF(M6&gt;O6,"１","0")+IF(M7&gt;O7,"１","0")+IF(M8&gt;O8,"１","0"))</f>
        <v>2</v>
      </c>
      <c r="M6" s="33">
        <v>21</v>
      </c>
      <c r="N6" s="32" t="str">
        <f>IF(AND(M6="",O6=""),"","―")</f>
        <v>―</v>
      </c>
      <c r="O6" s="31">
        <v>3</v>
      </c>
      <c r="P6" s="48">
        <f>IF(AND(O6="",M6=""),"",IF(M6&lt;O6,"１","0")+IF(M7&lt;O7,"１","0")+IF(M8&lt;O8,"１","0"))</f>
        <v>0</v>
      </c>
      <c r="Q6" s="62">
        <f>IF(AND(R6="",T6=""),"",IF(R6&gt;T6,"１","0")+IF(R7&gt;T7,"１","0")+IF(R8&gt;T8,"１","0"))</f>
        <v>2</v>
      </c>
      <c r="R6" s="33">
        <v>21</v>
      </c>
      <c r="S6" s="32" t="str">
        <f>IF(AND(R6="",T6=""),"","―")</f>
        <v>―</v>
      </c>
      <c r="T6" s="31">
        <v>12</v>
      </c>
      <c r="U6" s="48">
        <f>IF(AND(T6="",R6=""),"",IF(R6&lt;T6,"１","0")+IF(R7&lt;T7,"１","0")+IF(R8&lt;T8,"１","0"))</f>
        <v>0</v>
      </c>
      <c r="V6" s="62">
        <f>IF(AND(W6="",Y6=""),"",IF(W6&gt;Y6,"１","0")+IF(W7&gt;Y7,"１","0")+IF(W8&gt;Y8,"１","0"))</f>
        <v>2</v>
      </c>
      <c r="W6" s="33">
        <v>21</v>
      </c>
      <c r="X6" s="32" t="str">
        <f>IF(AND(W6="",Y6=""),"","―")</f>
        <v>―</v>
      </c>
      <c r="Y6" s="31">
        <v>11</v>
      </c>
      <c r="Z6" s="48">
        <f>IF(AND(Y6="",W6=""),"",IF(W6&lt;Y6,"１","0")+IF(W7&lt;Y7,"１","0")+IF(W8&lt;Y8,"１","0"))</f>
        <v>0</v>
      </c>
      <c r="AA6" s="20">
        <f>COUNTIF(B9:Z9,"○")</f>
        <v>4</v>
      </c>
      <c r="AB6" s="19" t="s">
        <v>9</v>
      </c>
      <c r="AC6" s="19">
        <f>COUNTIF(B9:Z9,"×")</f>
        <v>0</v>
      </c>
      <c r="AD6" s="19" t="s">
        <v>8</v>
      </c>
      <c r="AE6" s="69">
        <f>IF(AND(AA6=0,AC6=0),"",AH6)</f>
        <v>1</v>
      </c>
      <c r="AF6" s="8"/>
      <c r="AH6" s="34">
        <f>RANK(AM6,AM6:AM10)</f>
        <v>1</v>
      </c>
      <c r="AI6" s="34" t="str">
        <f>A6</f>
        <v>喜多方</v>
      </c>
      <c r="AJ6" s="34">
        <f>AA6/(AA6+AC6)*10</f>
        <v>10</v>
      </c>
      <c r="AK6" s="34">
        <f>AG7</f>
        <v>11</v>
      </c>
      <c r="AL6" s="34">
        <f>AC9/100</f>
        <v>2.6249999999999999E-2</v>
      </c>
      <c r="AM6" s="34">
        <f>SUM(AJ6:AL6)</f>
        <v>21.026250000000001</v>
      </c>
      <c r="AP6" s="2">
        <f>AE6</f>
        <v>1</v>
      </c>
      <c r="AQ6" s="1" t="str">
        <f>A6</f>
        <v>喜多方</v>
      </c>
    </row>
    <row r="7" spans="1:43" ht="17.25" customHeight="1">
      <c r="A7" s="52"/>
      <c r="B7" s="57"/>
      <c r="C7" s="58"/>
      <c r="D7" s="58"/>
      <c r="E7" s="58"/>
      <c r="F7" s="59"/>
      <c r="G7" s="63"/>
      <c r="H7" s="30">
        <v>21</v>
      </c>
      <c r="I7" s="29" t="str">
        <f>IF(AND(H7="",J7=""),"","―")</f>
        <v>―</v>
      </c>
      <c r="J7" s="28">
        <v>3</v>
      </c>
      <c r="K7" s="49"/>
      <c r="L7" s="63"/>
      <c r="M7" s="30">
        <v>21</v>
      </c>
      <c r="N7" s="29" t="str">
        <f>IF(AND(M7="",O7=""),"","―")</f>
        <v>―</v>
      </c>
      <c r="O7" s="28">
        <v>7</v>
      </c>
      <c r="P7" s="49"/>
      <c r="Q7" s="63"/>
      <c r="R7" s="30">
        <v>21</v>
      </c>
      <c r="S7" s="29" t="str">
        <f>IF(AND(R7="",T7=""),"","―")</f>
        <v>―</v>
      </c>
      <c r="T7" s="28">
        <v>12</v>
      </c>
      <c r="U7" s="49"/>
      <c r="V7" s="63"/>
      <c r="W7" s="30">
        <v>21</v>
      </c>
      <c r="X7" s="29" t="str">
        <f>IF(AND(W7="",Y7=""),"","―")</f>
        <v>―</v>
      </c>
      <c r="Y7" s="28">
        <v>7</v>
      </c>
      <c r="Z7" s="49"/>
      <c r="AA7" s="12" t="s">
        <v>7</v>
      </c>
      <c r="AB7" s="10">
        <f>IF(AND(AA6=0,AC6=0),"",IF(OR(B6="―",B6=""),"0",B6)+IF(OR(G6="―",G6=""),"0",G6)+IF(OR(L6="―",L6=""),"0",L6)+IF(OR(Q6="―",Q6=""),"0",Q6)+IF(OR(V6="―",V6=""),"0",V6))</f>
        <v>8</v>
      </c>
      <c r="AC7" s="11" t="s">
        <v>6</v>
      </c>
      <c r="AD7" s="10">
        <f>IF(AND(AA6=0,AC6=0),"",IF(OR(B6="―",B6=""),"0",F6)+IF(OR(G6="―",G6=""),"0",K6)+IF(OR(L6="―",L6=""),"0",P6)+IF(OR(Q6="―",Q6=""),"0",U6)+IF(OR(V6="―",V6=""),"0",Z6))</f>
        <v>0</v>
      </c>
      <c r="AE7" s="69"/>
      <c r="AF7" s="8"/>
      <c r="AG7" s="2">
        <f>IF(AD7=0,11,AB7/AD7)</f>
        <v>11</v>
      </c>
      <c r="AH7" s="34">
        <f>RANK(AM7,AM6:AM10)</f>
        <v>4</v>
      </c>
      <c r="AI7" s="34" t="str">
        <f>A10</f>
        <v>三島</v>
      </c>
      <c r="AJ7" s="34">
        <f>AA10/(AA10+AC10)*10</f>
        <v>2.5</v>
      </c>
      <c r="AK7" s="34">
        <f>AG11</f>
        <v>0.33333333333333331</v>
      </c>
      <c r="AL7" s="34">
        <f>AC13/100</f>
        <v>8.0851063829787233E-3</v>
      </c>
      <c r="AM7" s="34">
        <f>SUM(AJ7:AL7)</f>
        <v>2.8414184397163122</v>
      </c>
      <c r="AP7" s="2">
        <f>AE10</f>
        <v>4</v>
      </c>
      <c r="AQ7" s="2" t="str">
        <f>A10</f>
        <v>三島</v>
      </c>
    </row>
    <row r="8" spans="1:43" ht="17.25" customHeight="1">
      <c r="A8" s="52"/>
      <c r="B8" s="57"/>
      <c r="C8" s="58"/>
      <c r="D8" s="58"/>
      <c r="E8" s="58"/>
      <c r="F8" s="59"/>
      <c r="G8" s="64"/>
      <c r="H8" s="27"/>
      <c r="I8" s="26" t="str">
        <f>IF(AND(H8="",J8=""),"","―")</f>
        <v/>
      </c>
      <c r="J8" s="25"/>
      <c r="K8" s="50"/>
      <c r="L8" s="64"/>
      <c r="M8" s="27"/>
      <c r="N8" s="26" t="str">
        <f>IF(AND(M8="",O8=""),"","―")</f>
        <v/>
      </c>
      <c r="O8" s="25"/>
      <c r="P8" s="50"/>
      <c r="Q8" s="64"/>
      <c r="R8" s="27"/>
      <c r="S8" s="26" t="str">
        <f>IF(AND(R8="",T8=""),"","―")</f>
        <v/>
      </c>
      <c r="T8" s="25"/>
      <c r="U8" s="50"/>
      <c r="V8" s="64"/>
      <c r="W8" s="27"/>
      <c r="X8" s="26" t="str">
        <f>IF(AND(W8="",Y8=""),"","―")</f>
        <v/>
      </c>
      <c r="Y8" s="25"/>
      <c r="Z8" s="50"/>
      <c r="AA8" s="12" t="s">
        <v>5</v>
      </c>
      <c r="AB8" s="10">
        <f>IF(AND(AA6=0,AC6=0),"",SUM(C6:C8)+SUM(H6:H8)+SUM(M6:M8)+SUM(R6:R8)+SUM(W6:W8))</f>
        <v>168</v>
      </c>
      <c r="AC8" s="11" t="s">
        <v>4</v>
      </c>
      <c r="AD8" s="10">
        <f>IF(AND(AA6=0,AC6=0),"",SUM(E6:E8)+SUM(J6:J8)+SUM(O6:O8)+SUM(T6:T8)+SUM(Y6:Y8))</f>
        <v>64</v>
      </c>
      <c r="AE8" s="69"/>
      <c r="AF8" s="8"/>
      <c r="AH8" s="34">
        <f>RANK(AM8,AM6:AM10)</f>
        <v>5</v>
      </c>
      <c r="AI8" s="35" t="str">
        <f>A14</f>
        <v>守門</v>
      </c>
      <c r="AJ8" s="34">
        <f>AA14/(AA14+AC14)*10</f>
        <v>0</v>
      </c>
      <c r="AK8" s="34">
        <f>AG15</f>
        <v>0.125</v>
      </c>
      <c r="AL8" s="34">
        <f>AC17/100</f>
        <v>4.2458100558659222E-3</v>
      </c>
      <c r="AM8" s="34">
        <f>SUM(AJ8:AL8)</f>
        <v>0.12924581005586591</v>
      </c>
      <c r="AP8" s="2">
        <f>AE14</f>
        <v>5</v>
      </c>
      <c r="AQ8" s="1" t="str">
        <f>A14</f>
        <v>守門</v>
      </c>
    </row>
    <row r="9" spans="1:43" ht="17.25" customHeight="1">
      <c r="A9" s="53"/>
      <c r="B9" s="60"/>
      <c r="C9" s="58"/>
      <c r="D9" s="58"/>
      <c r="E9" s="58"/>
      <c r="F9" s="61"/>
      <c r="G9" s="65" t="str">
        <f>IF(OR(G6=K6,H6="",J6="",H7="",J7=""),"",IF(G6&gt;K6,"○","×"))</f>
        <v>○</v>
      </c>
      <c r="H9" s="66"/>
      <c r="I9" s="66"/>
      <c r="J9" s="66"/>
      <c r="K9" s="65"/>
      <c r="L9" s="65" t="str">
        <f>IF(OR(L6=P6,M6="",O6="",M7="",O7=""),"",IF(L6&gt;P6,"○","×"))</f>
        <v>○</v>
      </c>
      <c r="M9" s="66"/>
      <c r="N9" s="66"/>
      <c r="O9" s="66"/>
      <c r="P9" s="65"/>
      <c r="Q9" s="65" t="str">
        <f>IF(OR(Q6=U6,R6="",T6="",R7="",T7=""),"",IF(Q6&gt;U6,"○","×"))</f>
        <v>○</v>
      </c>
      <c r="R9" s="66"/>
      <c r="S9" s="66"/>
      <c r="T9" s="66"/>
      <c r="U9" s="65"/>
      <c r="V9" s="65" t="str">
        <f>IF(OR(V6=Z6,W6="",Y6="",W7="",Y7=""),"",IF(V6&gt;Z6,"○","×"))</f>
        <v>○</v>
      </c>
      <c r="W9" s="66"/>
      <c r="X9" s="66"/>
      <c r="Y9" s="66"/>
      <c r="Z9" s="65"/>
      <c r="AA9" s="67" t="s">
        <v>3</v>
      </c>
      <c r="AB9" s="68"/>
      <c r="AC9" s="24">
        <f>IF(AND(AB8="",AD8=""),"",AB8/AD8)</f>
        <v>2.625</v>
      </c>
      <c r="AD9" s="24"/>
      <c r="AE9" s="69"/>
      <c r="AF9" s="8"/>
      <c r="AH9" s="34">
        <f>RANK(AM9,AM6:AM10)</f>
        <v>3</v>
      </c>
      <c r="AI9" s="35" t="str">
        <f>A18</f>
        <v>大和</v>
      </c>
      <c r="AJ9" s="34">
        <f>AA18/(AA18+AC18)*10</f>
        <v>5</v>
      </c>
      <c r="AK9" s="34">
        <f>AG19</f>
        <v>0.8</v>
      </c>
      <c r="AL9" s="34">
        <f>AC21/100</f>
        <v>1.0268456375838926E-2</v>
      </c>
      <c r="AM9" s="34">
        <f>SUM(AJ9:AL9)</f>
        <v>5.8102684563758391</v>
      </c>
      <c r="AP9" s="2">
        <f>AE18</f>
        <v>3</v>
      </c>
      <c r="AQ9" s="1" t="str">
        <f>A18</f>
        <v>大和</v>
      </c>
    </row>
    <row r="10" spans="1:43" ht="17.25" customHeight="1">
      <c r="A10" s="51" t="s">
        <v>36</v>
      </c>
      <c r="B10" s="70">
        <f>IF(AND(C10="",E10=""),"",IF(C10&gt;E10,"１","0")+IF(C11&gt;E11,"１","0")+IF(C12&gt;E12,"１","0"))</f>
        <v>0</v>
      </c>
      <c r="C10" s="23">
        <f>IF(J6="","",J6)</f>
        <v>9</v>
      </c>
      <c r="D10" s="22" t="str">
        <f>IF(AND(C10="",E10=""),"","―")</f>
        <v>―</v>
      </c>
      <c r="E10" s="21">
        <f>IF(H6="","",H6)</f>
        <v>21</v>
      </c>
      <c r="F10" s="73">
        <f>IF(AND(E10="",C10=""),"",IF(C10&lt;E10,"１","0")+IF(C11&lt;E11,"１","0")+IF(C12&lt;E12,"１","0"))</f>
        <v>2</v>
      </c>
      <c r="G10" s="54"/>
      <c r="H10" s="55"/>
      <c r="I10" s="55"/>
      <c r="J10" s="55"/>
      <c r="K10" s="56"/>
      <c r="L10" s="62">
        <f>IF(AND(M10="",O10=""),"",IF(M10&gt;O10,"１","0")+IF(M11&gt;O11,"１","0")+IF(M12&gt;O12,"１","0"))</f>
        <v>2</v>
      </c>
      <c r="M10" s="33">
        <v>21</v>
      </c>
      <c r="N10" s="32" t="str">
        <f>IF(AND(M10="",O10=""),"","―")</f>
        <v>―</v>
      </c>
      <c r="O10" s="31">
        <v>10</v>
      </c>
      <c r="P10" s="48">
        <f>IF(AND(O10="",M10=""),"",IF(M10&lt;O10,"１","0")+IF(M11&lt;O11,"１","0")+IF(M12&lt;O12,"１","0"))</f>
        <v>0</v>
      </c>
      <c r="Q10" s="62">
        <f>IF(AND(R10="",T10=""),"",IF(R10&gt;T10,"１","0")+IF(R11&gt;T11,"１","0")+IF(R12&gt;T12,"１","0"))</f>
        <v>0</v>
      </c>
      <c r="R10" s="33">
        <v>12</v>
      </c>
      <c r="S10" s="32" t="str">
        <f>IF(AND(R10="",T10=""),"","―")</f>
        <v>―</v>
      </c>
      <c r="T10" s="31">
        <v>21</v>
      </c>
      <c r="U10" s="48">
        <f>IF(AND(T10="",R10=""),"",IF(R10&lt;T10,"１","0")+IF(R11&lt;T11,"１","0")+IF(R12&lt;T12,"１","0"))</f>
        <v>2</v>
      </c>
      <c r="V10" s="62">
        <f>IF(AND(W10="",Y10=""),"",IF(W10&gt;Y10,"１","0")+IF(W11&gt;Y11,"１","0")+IF(W12&gt;Y12,"１","0"))</f>
        <v>0</v>
      </c>
      <c r="W10" s="33">
        <v>19</v>
      </c>
      <c r="X10" s="32" t="str">
        <f>IF(AND(W10="",Y10=""),"","―")</f>
        <v>―</v>
      </c>
      <c r="Y10" s="31">
        <v>21</v>
      </c>
      <c r="Z10" s="48">
        <f>IF(AND(Y10="",W10=""),"",IF(W10&lt;Y10,"１","0")+IF(W11&lt;Y11,"１","0")+IF(W12&lt;Y12,"１","0"))</f>
        <v>2</v>
      </c>
      <c r="AA10" s="20">
        <f>COUNTIF(B13:Z13,"○")</f>
        <v>1</v>
      </c>
      <c r="AB10" s="19" t="s">
        <v>9</v>
      </c>
      <c r="AC10" s="19">
        <f>COUNTIF(B13:Z13,"×")</f>
        <v>3</v>
      </c>
      <c r="AD10" s="19" t="s">
        <v>8</v>
      </c>
      <c r="AE10" s="69">
        <f>IF(AND(AA10=0,AC10=0),"",AH7)</f>
        <v>4</v>
      </c>
      <c r="AF10" s="8"/>
      <c r="AH10" s="34">
        <f>RANK(AM10,AM6:AM10)</f>
        <v>2</v>
      </c>
      <c r="AI10" s="35" t="str">
        <f>A22</f>
        <v>小千谷(女）</v>
      </c>
      <c r="AJ10" s="34">
        <f>AA22/(AA22+AC22)*10</f>
        <v>7.5</v>
      </c>
      <c r="AK10" s="34">
        <f>AG23</f>
        <v>3</v>
      </c>
      <c r="AL10" s="34">
        <f>AC25/100</f>
        <v>1.180327868852459E-2</v>
      </c>
      <c r="AM10" s="34">
        <f>SUM(AJ10:AL10)</f>
        <v>10.511803278688525</v>
      </c>
      <c r="AP10" s="2">
        <f>AE22</f>
        <v>2</v>
      </c>
      <c r="AQ10" s="1" t="str">
        <f>A22</f>
        <v>小千谷(女）</v>
      </c>
    </row>
    <row r="11" spans="1:43" ht="17.25" customHeight="1">
      <c r="A11" s="52"/>
      <c r="B11" s="71"/>
      <c r="C11" s="18">
        <f>IF(J7="","",J7)</f>
        <v>3</v>
      </c>
      <c r="D11" s="17" t="str">
        <f>IF(AND(C11="",E11=""),"","―")</f>
        <v>―</v>
      </c>
      <c r="E11" s="16">
        <f>IF(H7="","",H7)</f>
        <v>21</v>
      </c>
      <c r="F11" s="74"/>
      <c r="G11" s="57"/>
      <c r="H11" s="58"/>
      <c r="I11" s="58"/>
      <c r="J11" s="58"/>
      <c r="K11" s="59"/>
      <c r="L11" s="63"/>
      <c r="M11" s="30">
        <v>21</v>
      </c>
      <c r="N11" s="29" t="str">
        <f>IF(AND(M11="",O11=""),"","―")</f>
        <v>―</v>
      </c>
      <c r="O11" s="28">
        <v>5</v>
      </c>
      <c r="P11" s="49"/>
      <c r="Q11" s="63"/>
      <c r="R11" s="30">
        <v>18</v>
      </c>
      <c r="S11" s="29" t="str">
        <f>IF(AND(R11="",T11=""),"","―")</f>
        <v>―</v>
      </c>
      <c r="T11" s="28">
        <v>21</v>
      </c>
      <c r="U11" s="49"/>
      <c r="V11" s="63"/>
      <c r="W11" s="30">
        <v>11</v>
      </c>
      <c r="X11" s="29" t="str">
        <f>IF(AND(W11="",Y11=""),"","―")</f>
        <v>―</v>
      </c>
      <c r="Y11" s="28">
        <v>21</v>
      </c>
      <c r="Z11" s="49"/>
      <c r="AA11" s="12" t="s">
        <v>7</v>
      </c>
      <c r="AB11" s="10">
        <f>IF(AND(AA10=0,AC10=0),"",IF(OR(B10="―",B10=""),"0",B10)+IF(OR(G10="―",G10=""),"0",G10)+IF(OR(L10="―",L10=""),"0",L10)+IF(OR(Q10="―",Q10=""),"0",Q10)+IF(OR(V10="―",V10=""),"0",V10))</f>
        <v>2</v>
      </c>
      <c r="AC11" s="11" t="s">
        <v>6</v>
      </c>
      <c r="AD11" s="10">
        <f>IF(AND(AA10=0,AC10=0),"",IF(OR(B10="―",B10=""),"0",F10)+IF(OR(G10="―",G10=""),"0",K10)+IF(OR(L10="―",L10=""),"0",P10)+IF(OR(Q10="―",Q10=""),"0",U10)+IF(OR(V10="―",V10=""),"0",Z10))</f>
        <v>6</v>
      </c>
      <c r="AE11" s="69"/>
      <c r="AF11" s="8"/>
      <c r="AG11" s="2">
        <f>IF(AD11=0,11,AB11/AD11)</f>
        <v>0.33333333333333331</v>
      </c>
      <c r="AO11" s="2"/>
    </row>
    <row r="12" spans="1:43" ht="17.25" customHeight="1">
      <c r="A12" s="52"/>
      <c r="B12" s="72"/>
      <c r="C12" s="15" t="str">
        <f>IF(J8="","",J8)</f>
        <v/>
      </c>
      <c r="D12" s="14" t="str">
        <f>IF(AND(C12="",E12=""),"","―")</f>
        <v/>
      </c>
      <c r="E12" s="13" t="str">
        <f>IF(H8="","",H8)</f>
        <v/>
      </c>
      <c r="F12" s="75"/>
      <c r="G12" s="57"/>
      <c r="H12" s="58"/>
      <c r="I12" s="58"/>
      <c r="J12" s="58"/>
      <c r="K12" s="59"/>
      <c r="L12" s="64"/>
      <c r="M12" s="27"/>
      <c r="N12" s="26" t="str">
        <f>IF(AND(M12="",O12=""),"","―")</f>
        <v/>
      </c>
      <c r="O12" s="25"/>
      <c r="P12" s="50"/>
      <c r="Q12" s="64"/>
      <c r="R12" s="27"/>
      <c r="S12" s="26" t="str">
        <f>IF(AND(R12="",T12=""),"","―")</f>
        <v/>
      </c>
      <c r="T12" s="25"/>
      <c r="U12" s="50"/>
      <c r="V12" s="64"/>
      <c r="W12" s="27"/>
      <c r="X12" s="26" t="str">
        <f>IF(AND(W12="",Y12=""),"","―")</f>
        <v/>
      </c>
      <c r="Y12" s="25"/>
      <c r="Z12" s="50"/>
      <c r="AA12" s="12" t="s">
        <v>5</v>
      </c>
      <c r="AB12" s="10">
        <f>IF(AND(AA10=0,AC10=0),"",SUM(C10:C12)+SUM(H10:H12)+SUM(M10:M12)+SUM(R10:R12)+SUM(W10:W12))</f>
        <v>114</v>
      </c>
      <c r="AC12" s="11" t="s">
        <v>4</v>
      </c>
      <c r="AD12" s="10">
        <f>IF(AND(AA10=0,AC10=0),"",SUM(E10:E12)+SUM(J10:J12)+SUM(O10:O12)+SUM(T10:T12)+SUM(Y10:Y12))</f>
        <v>141</v>
      </c>
      <c r="AE12" s="69"/>
      <c r="AF12" s="8"/>
      <c r="AO12" s="2"/>
    </row>
    <row r="13" spans="1:43" ht="17.25" customHeight="1">
      <c r="A13" s="53"/>
      <c r="B13" s="76" t="str">
        <f>IF(OR(B10=F10,C10="",E10="",C11="",E11=""),"",IF(B10&gt;F10,"○","×"))</f>
        <v>×</v>
      </c>
      <c r="C13" s="77"/>
      <c r="D13" s="77"/>
      <c r="E13" s="77"/>
      <c r="F13" s="76"/>
      <c r="G13" s="60"/>
      <c r="H13" s="58"/>
      <c r="I13" s="58"/>
      <c r="J13" s="58"/>
      <c r="K13" s="61"/>
      <c r="L13" s="65" t="str">
        <f>IF(OR(L10=P10,M10="",O10="",M11="",O11=""),"",IF(L10&gt;P10,"○","×"))</f>
        <v>○</v>
      </c>
      <c r="M13" s="66"/>
      <c r="N13" s="66"/>
      <c r="O13" s="66"/>
      <c r="P13" s="65"/>
      <c r="Q13" s="65" t="str">
        <f>IF(OR(Q10=U10,R10="",T10="",R11="",T11=""),"",IF(Q10&gt;U10,"○","×"))</f>
        <v>×</v>
      </c>
      <c r="R13" s="66"/>
      <c r="S13" s="66"/>
      <c r="T13" s="66"/>
      <c r="U13" s="65"/>
      <c r="V13" s="65" t="str">
        <f>IF(OR(V10=Z10,W10="",Y10="",W11="",Y11=""),"",IF(V10&gt;Z10,"○","×"))</f>
        <v>×</v>
      </c>
      <c r="W13" s="66"/>
      <c r="X13" s="66"/>
      <c r="Y13" s="66"/>
      <c r="Z13" s="65"/>
      <c r="AA13" s="67" t="s">
        <v>3</v>
      </c>
      <c r="AB13" s="68"/>
      <c r="AC13" s="24">
        <f>IF(AND(AB12="",AD12=""),"",AB12/AD12)</f>
        <v>0.80851063829787229</v>
      </c>
      <c r="AD13" s="24"/>
      <c r="AE13" s="69"/>
      <c r="AF13" s="8"/>
    </row>
    <row r="14" spans="1:43" ht="17.25" customHeight="1">
      <c r="A14" s="52" t="s">
        <v>37</v>
      </c>
      <c r="B14" s="70">
        <f>IF(AND(C14="",E14=""),"",IF(C14&gt;E14,"１","0")+IF(C15&gt;E15,"１","0")+IF(C16&gt;E16,"１","0"))</f>
        <v>0</v>
      </c>
      <c r="C14" s="23">
        <f>IF(O6="","",O6)</f>
        <v>3</v>
      </c>
      <c r="D14" s="22" t="str">
        <f>IF(AND(C14="",E14=""),"","―")</f>
        <v>―</v>
      </c>
      <c r="E14" s="21">
        <f>IF(M6="","",M6)</f>
        <v>21</v>
      </c>
      <c r="F14" s="73">
        <f>IF(AND(E14="",C14=""),"",IF(C14&lt;E14,"１","0")+IF(C15&lt;E15,"１","0")+IF(C16&lt;E16,"１","0"))</f>
        <v>2</v>
      </c>
      <c r="G14" s="70">
        <f>IF(AND(H14="",J14=""),"",IF(H14&gt;J14,"１","0")+IF(H15&gt;J15,"１","0")+IF(H16&gt;J16,"１","0"))</f>
        <v>0</v>
      </c>
      <c r="H14" s="23">
        <f>IF(O10="","",O10)</f>
        <v>10</v>
      </c>
      <c r="I14" s="22" t="str">
        <f>IF(AND(H14="",J14=""),"","―")</f>
        <v>―</v>
      </c>
      <c r="J14" s="21">
        <f>IF(M10="","",M10)</f>
        <v>21</v>
      </c>
      <c r="K14" s="73">
        <f>IF(AND(J14="",H14=""),"",IF(H14&lt;J14,"１","0")+IF(H15&lt;J15,"１","0")+IF(H16&lt;J16,"１","0"))</f>
        <v>2</v>
      </c>
      <c r="L14" s="54"/>
      <c r="M14" s="55"/>
      <c r="N14" s="55"/>
      <c r="O14" s="55"/>
      <c r="P14" s="56"/>
      <c r="Q14" s="62">
        <f>IF(AND(R14="",T14=""),"",IF(R14&gt;T14,"１","0")+IF(R15&gt;T15,"１","0")+IF(R16&gt;T16,"１","0"))</f>
        <v>1</v>
      </c>
      <c r="R14" s="33">
        <v>5</v>
      </c>
      <c r="S14" s="32" t="str">
        <f>IF(AND(R14="",T14=""),"","―")</f>
        <v>―</v>
      </c>
      <c r="T14" s="31">
        <v>21</v>
      </c>
      <c r="U14" s="48">
        <f>IF(AND(T14="",R14=""),"",IF(R14&lt;T14,"１","0")+IF(R15&lt;T15,"１","0")+IF(R16&lt;T16,"１","0"))</f>
        <v>2</v>
      </c>
      <c r="V14" s="62">
        <f>IF(AND(W14="",Y14=""),"",IF(W14&gt;Y14,"１","0")+IF(W15&gt;Y15,"１","0")+IF(W16&gt;Y16,"１","0"))</f>
        <v>0</v>
      </c>
      <c r="W14" s="33">
        <v>7</v>
      </c>
      <c r="X14" s="32" t="str">
        <f>IF(AND(W14="",Y14=""),"","―")</f>
        <v>―</v>
      </c>
      <c r="Y14" s="31">
        <v>21</v>
      </c>
      <c r="Z14" s="48">
        <f>IF(AND(Y14="",W14=""),"",IF(W14&lt;Y14,"１","0")+IF(W15&lt;Y15,"１","0")+IF(W16&lt;Y16,"１","0"))</f>
        <v>2</v>
      </c>
      <c r="AA14" s="20">
        <f>COUNTIF(B17:Z17,"○")</f>
        <v>0</v>
      </c>
      <c r="AB14" s="19" t="s">
        <v>9</v>
      </c>
      <c r="AC14" s="19">
        <f>COUNTIF(B17:Z17,"×")</f>
        <v>4</v>
      </c>
      <c r="AD14" s="19" t="s">
        <v>8</v>
      </c>
      <c r="AE14" s="69">
        <f>IF(AND(AA14=0,AC14=0),"",AH8)</f>
        <v>5</v>
      </c>
      <c r="AF14" s="8"/>
    </row>
    <row r="15" spans="1:43" ht="17.25" customHeight="1">
      <c r="A15" s="52"/>
      <c r="B15" s="71"/>
      <c r="C15" s="18">
        <f>IF(O7="","",O7)</f>
        <v>7</v>
      </c>
      <c r="D15" s="17" t="str">
        <f>IF(AND(C15="",E15=""),"","―")</f>
        <v>―</v>
      </c>
      <c r="E15" s="16">
        <f>IF(M7="","",M7)</f>
        <v>21</v>
      </c>
      <c r="F15" s="74"/>
      <c r="G15" s="71"/>
      <c r="H15" s="18">
        <f>IF(O11="","",O11)</f>
        <v>5</v>
      </c>
      <c r="I15" s="17" t="str">
        <f>IF(AND(H15="",J15=""),"","―")</f>
        <v>―</v>
      </c>
      <c r="J15" s="16">
        <f>IF(M11="","",M11)</f>
        <v>21</v>
      </c>
      <c r="K15" s="74"/>
      <c r="L15" s="57"/>
      <c r="M15" s="58"/>
      <c r="N15" s="58"/>
      <c r="O15" s="58"/>
      <c r="P15" s="59"/>
      <c r="Q15" s="63"/>
      <c r="R15" s="30">
        <v>21</v>
      </c>
      <c r="S15" s="29" t="str">
        <f>IF(AND(R15="",T15=""),"","―")</f>
        <v>―</v>
      </c>
      <c r="T15" s="28">
        <v>17</v>
      </c>
      <c r="U15" s="49"/>
      <c r="V15" s="63"/>
      <c r="W15" s="30">
        <v>9</v>
      </c>
      <c r="X15" s="29" t="str">
        <f>IF(AND(W15="",Y15=""),"","―")</f>
        <v>―</v>
      </c>
      <c r="Y15" s="28">
        <v>21</v>
      </c>
      <c r="Z15" s="49"/>
      <c r="AA15" s="12" t="s">
        <v>7</v>
      </c>
      <c r="AB15" s="10">
        <f>IF(AND(AA14=0,AC14=0),"",IF(OR(B14="―",B14=""),"0",B14)+IF(OR(G14="―",G14=""),"0",G14)+IF(OR(L14="―",L14=""),"0",L14)+IF(OR(Q14="―",Q14=""),"0",Q14)+IF(OR(V14="―",V14=""),"0",V14))</f>
        <v>1</v>
      </c>
      <c r="AC15" s="11" t="s">
        <v>6</v>
      </c>
      <c r="AD15" s="10">
        <f>IF(AND(AA14=0,AC14=0),"",IF(OR(B14="―",B14=""),"0",F14)+IF(OR(G14="―",G14=""),"0",K14)+IF(OR(L14="―",L14=""),"0",P14)+IF(OR(Q14="―",Q14=""),"0",U14)+IF(OR(V14="―",V14=""),"0",Z14))</f>
        <v>8</v>
      </c>
      <c r="AE15" s="69"/>
      <c r="AF15" s="8"/>
      <c r="AG15" s="2">
        <f>IF(AD15=0,11,AB15/AD15)</f>
        <v>0.125</v>
      </c>
    </row>
    <row r="16" spans="1:43" ht="17.25" customHeight="1">
      <c r="A16" s="52"/>
      <c r="B16" s="72"/>
      <c r="C16" s="15" t="str">
        <f>IF(O8="","",O8)</f>
        <v/>
      </c>
      <c r="D16" s="14" t="str">
        <f>IF(AND(C16="",E16=""),"","―")</f>
        <v/>
      </c>
      <c r="E16" s="13" t="str">
        <f>IF(M8="","",M8)</f>
        <v/>
      </c>
      <c r="F16" s="75"/>
      <c r="G16" s="72"/>
      <c r="H16" s="15" t="str">
        <f>IF(O12="","",O12)</f>
        <v/>
      </c>
      <c r="I16" s="14" t="str">
        <f>IF(AND(H16="",J16=""),"","―")</f>
        <v/>
      </c>
      <c r="J16" s="13" t="str">
        <f>IF(M12="","",M12)</f>
        <v/>
      </c>
      <c r="K16" s="75"/>
      <c r="L16" s="57"/>
      <c r="M16" s="58"/>
      <c r="N16" s="58"/>
      <c r="O16" s="58"/>
      <c r="P16" s="59"/>
      <c r="Q16" s="64"/>
      <c r="R16" s="27">
        <v>9</v>
      </c>
      <c r="S16" s="26" t="str">
        <f>IF(AND(R16="",T16=""),"","―")</f>
        <v>―</v>
      </c>
      <c r="T16" s="25">
        <v>15</v>
      </c>
      <c r="U16" s="50"/>
      <c r="V16" s="64"/>
      <c r="W16" s="27"/>
      <c r="X16" s="26" t="str">
        <f>IF(AND(W16="",Y16=""),"","―")</f>
        <v/>
      </c>
      <c r="Y16" s="25"/>
      <c r="Z16" s="50"/>
      <c r="AA16" s="12" t="s">
        <v>5</v>
      </c>
      <c r="AB16" s="10">
        <f>IF(AND(AA14=0,AC14=0),"",SUM(C14:C16)+SUM(H14:H16)+SUM(M14:M16)+SUM(R14:R16)+SUM(W14:W16))</f>
        <v>76</v>
      </c>
      <c r="AC16" s="11" t="s">
        <v>4</v>
      </c>
      <c r="AD16" s="10">
        <f>IF(AND(AA14=0,AC14=0),"",SUM(E14:E16)+SUM(J14:J16)+SUM(O14:O16)+SUM(T14:T16)+SUM(Y14:Y16))</f>
        <v>179</v>
      </c>
      <c r="AE16" s="69"/>
      <c r="AF16" s="8"/>
    </row>
    <row r="17" spans="1:33" s="2" customFormat="1" ht="17.25" customHeight="1">
      <c r="A17" s="53"/>
      <c r="B17" s="76" t="str">
        <f>IF(OR(B14=F14,C14="",E14="",C15="",E15=""),"",IF(B14&gt;F14,"○","×"))</f>
        <v>×</v>
      </c>
      <c r="C17" s="77"/>
      <c r="D17" s="77"/>
      <c r="E17" s="77"/>
      <c r="F17" s="76"/>
      <c r="G17" s="76" t="str">
        <f>IF(OR(G14=K14,H14="",J14="",H15="",J15=""),"",IF(G14&gt;K14,"○","×"))</f>
        <v>×</v>
      </c>
      <c r="H17" s="77"/>
      <c r="I17" s="77"/>
      <c r="J17" s="77"/>
      <c r="K17" s="76"/>
      <c r="L17" s="60"/>
      <c r="M17" s="78"/>
      <c r="N17" s="78"/>
      <c r="O17" s="78"/>
      <c r="P17" s="61"/>
      <c r="Q17" s="65" t="str">
        <f>IF(OR(Q14=U14,R14="",T14="",R15="",T15=""),"",IF(Q14&gt;U14,"○","×"))</f>
        <v>×</v>
      </c>
      <c r="R17" s="66"/>
      <c r="S17" s="66"/>
      <c r="T17" s="66"/>
      <c r="U17" s="65"/>
      <c r="V17" s="65" t="str">
        <f>IF(OR(V14=Z14,W14="",Y14="",W15="",Y15=""),"",IF(V14&gt;Z14,"○","×"))</f>
        <v>×</v>
      </c>
      <c r="W17" s="66"/>
      <c r="X17" s="66"/>
      <c r="Y17" s="66"/>
      <c r="Z17" s="65"/>
      <c r="AA17" s="67" t="s">
        <v>3</v>
      </c>
      <c r="AB17" s="68"/>
      <c r="AC17" s="24">
        <f>IF(AND(AB16="",AD16=""),"",AB16/AD16)</f>
        <v>0.42458100558659218</v>
      </c>
      <c r="AD17" s="24"/>
      <c r="AE17" s="69"/>
      <c r="AF17" s="8"/>
    </row>
    <row r="18" spans="1:33" s="2" customFormat="1" ht="17.25" customHeight="1">
      <c r="A18" s="51" t="s">
        <v>38</v>
      </c>
      <c r="B18" s="70">
        <f>IF(AND(C18="",E18=""),"",IF(C18&gt;E18,"１","0")+IF(C19&gt;E19,"１","0")+IF(C20&gt;E20,"１","0"))</f>
        <v>0</v>
      </c>
      <c r="C18" s="23">
        <f>IF(T6="","",T6)</f>
        <v>12</v>
      </c>
      <c r="D18" s="22" t="str">
        <f>IF(AND(C18="",E18=""),"","―")</f>
        <v>―</v>
      </c>
      <c r="E18" s="21">
        <f>IF(R6="","",R6)</f>
        <v>21</v>
      </c>
      <c r="F18" s="73">
        <f>IF(AND(E18="",C18=""),"",IF(C18&lt;E18,"１","0")+IF(C19&lt;E19,"１","0")+IF(C20&lt;E20,"１","0"))</f>
        <v>2</v>
      </c>
      <c r="G18" s="70">
        <f>IF(AND(H18="",J18=""),"",IF(H18&gt;J18,"１","0")+IF(H19&gt;J19,"１","0")+IF(H20&gt;J20,"１","0"))</f>
        <v>2</v>
      </c>
      <c r="H18" s="23">
        <f>IF(T10="","",T10)</f>
        <v>21</v>
      </c>
      <c r="I18" s="22" t="str">
        <f>IF(AND(H18="",J18=""),"","―")</f>
        <v>―</v>
      </c>
      <c r="J18" s="21">
        <f>IF(R10="","",R10)</f>
        <v>12</v>
      </c>
      <c r="K18" s="73">
        <f>IF(AND(J18="",H18=""),"",IF(H18&lt;J18,"１","0")+IF(H19&lt;J19,"１","0")+IF(H20&lt;J20,"１","0"))</f>
        <v>0</v>
      </c>
      <c r="L18" s="70">
        <f>IF(AND(M18="",O18=""),"",IF(M18&gt;O18,"１","0")+IF(M19&gt;O19,"１","0")+IF(M20&gt;O20,"１","0"))</f>
        <v>2</v>
      </c>
      <c r="M18" s="23">
        <f>IF(T14="","",T14)</f>
        <v>21</v>
      </c>
      <c r="N18" s="22" t="str">
        <f>IF(AND(M18="",O18=""),"","―")</f>
        <v>―</v>
      </c>
      <c r="O18" s="21">
        <f>IF(R14="","",R14)</f>
        <v>5</v>
      </c>
      <c r="P18" s="73">
        <f>IF(AND(O18="",M18=""),"",IF(M18&lt;O18,"１","0")+IF(M19&lt;O19,"１","0")+IF(M20&lt;O20,"１","0"))</f>
        <v>1</v>
      </c>
      <c r="Q18" s="54"/>
      <c r="R18" s="55"/>
      <c r="S18" s="55"/>
      <c r="T18" s="55"/>
      <c r="U18" s="56"/>
      <c r="V18" s="62">
        <f>IF(AND(W18="",Y18=""),"",IF(W18&gt;Y18,"１","0")+IF(W19&gt;Y19,"１","0")+IF(W20&gt;Y20,"１","0"))</f>
        <v>0</v>
      </c>
      <c r="W18" s="33">
        <v>19</v>
      </c>
      <c r="X18" s="32" t="str">
        <f>IF(AND(W18="",Y18=""),"","―")</f>
        <v>―</v>
      </c>
      <c r="Y18" s="31">
        <v>21</v>
      </c>
      <c r="Z18" s="48">
        <f>IF(AND(Y18="",W18=""),"",IF(W18&lt;Y18,"１","0")+IF(W19&lt;Y19,"１","0")+IF(W20&lt;Y20,"１","0"))</f>
        <v>2</v>
      </c>
      <c r="AA18" s="20">
        <f>COUNTIF(B21:Z21,"○")</f>
        <v>2</v>
      </c>
      <c r="AB18" s="19" t="s">
        <v>9</v>
      </c>
      <c r="AC18" s="19">
        <f>COUNTIF(B21:Z21,"×")</f>
        <v>2</v>
      </c>
      <c r="AD18" s="19" t="s">
        <v>8</v>
      </c>
      <c r="AE18" s="69">
        <f>IF(AND(AA18=0,AC18=0),"",AH9)</f>
        <v>3</v>
      </c>
      <c r="AF18" s="8"/>
    </row>
    <row r="19" spans="1:33" s="2" customFormat="1" ht="17.25" customHeight="1">
      <c r="A19" s="52"/>
      <c r="B19" s="71"/>
      <c r="C19" s="18">
        <f>IF(T7="","",T7)</f>
        <v>12</v>
      </c>
      <c r="D19" s="17" t="str">
        <f>IF(AND(C19="",E19=""),"","―")</f>
        <v>―</v>
      </c>
      <c r="E19" s="16">
        <f>IF(R7="","",R7)</f>
        <v>21</v>
      </c>
      <c r="F19" s="74"/>
      <c r="G19" s="71"/>
      <c r="H19" s="18">
        <f>IF(T11="","",T11)</f>
        <v>21</v>
      </c>
      <c r="I19" s="17" t="str">
        <f>IF(AND(H19="",J19=""),"","―")</f>
        <v>―</v>
      </c>
      <c r="J19" s="16">
        <f>IF(R11="","",R11)</f>
        <v>18</v>
      </c>
      <c r="K19" s="74"/>
      <c r="L19" s="71"/>
      <c r="M19" s="18">
        <f>IF(T15="","",T15)</f>
        <v>17</v>
      </c>
      <c r="N19" s="17" t="str">
        <f>IF(AND(M19="",O19=""),"","―")</f>
        <v>―</v>
      </c>
      <c r="O19" s="16">
        <f>IF(R15="","",R15)</f>
        <v>21</v>
      </c>
      <c r="P19" s="74"/>
      <c r="Q19" s="57"/>
      <c r="R19" s="58"/>
      <c r="S19" s="58"/>
      <c r="T19" s="58"/>
      <c r="U19" s="59"/>
      <c r="V19" s="63"/>
      <c r="W19" s="30">
        <v>15</v>
      </c>
      <c r="X19" s="29" t="str">
        <f>IF(AND(W19="",Y19=""),"","―")</f>
        <v>―</v>
      </c>
      <c r="Y19" s="28">
        <v>21</v>
      </c>
      <c r="Z19" s="49"/>
      <c r="AA19" s="12" t="s">
        <v>7</v>
      </c>
      <c r="AB19" s="10">
        <f>IF(AND(AA18=0,AC18=0),"",IF(OR(B18="―",B18=""),"0",B18)+IF(OR(G18="―",G18=""),"0",G18)+IF(OR(L18="―",L18=""),"0",L18)+IF(OR(Q18="―",Q18=""),"0",Q18)+IF(OR(V18="―",V18=""),"0",V18))</f>
        <v>4</v>
      </c>
      <c r="AC19" s="11" t="s">
        <v>6</v>
      </c>
      <c r="AD19" s="10">
        <f>IF(AND(AA18=0,AC18=0),"",IF(OR(B18="―",B18=""),"0",F18)+IF(OR(G18="―",G18=""),"0",K18)+IF(OR(L18="―",L18=""),"0",P18)+IF(OR(Q18="―",Q18=""),"0",U18)+IF(OR(V18="―",V18=""),"0",Z18))</f>
        <v>5</v>
      </c>
      <c r="AE19" s="69"/>
      <c r="AF19" s="8"/>
      <c r="AG19" s="2">
        <f>IF(AD19=0,11,AB19/AD19)</f>
        <v>0.8</v>
      </c>
    </row>
    <row r="20" spans="1:33" s="2" customFormat="1" ht="17.25" customHeight="1">
      <c r="A20" s="52"/>
      <c r="B20" s="72"/>
      <c r="C20" s="15" t="str">
        <f>IF(T8="","",T8)</f>
        <v/>
      </c>
      <c r="D20" s="14" t="str">
        <f>IF(AND(C20="",E20=""),"","―")</f>
        <v/>
      </c>
      <c r="E20" s="13" t="str">
        <f>IF(R8="","",R8)</f>
        <v/>
      </c>
      <c r="F20" s="75"/>
      <c r="G20" s="72"/>
      <c r="H20" s="15" t="str">
        <f>IF(T12="","",T12)</f>
        <v/>
      </c>
      <c r="I20" s="14" t="str">
        <f>IF(AND(H20="",J20=""),"","―")</f>
        <v/>
      </c>
      <c r="J20" s="13" t="str">
        <f>IF(R12="","",R12)</f>
        <v/>
      </c>
      <c r="K20" s="75"/>
      <c r="L20" s="72"/>
      <c r="M20" s="15">
        <f>IF(T16="","",T16)</f>
        <v>15</v>
      </c>
      <c r="N20" s="14" t="str">
        <f>IF(AND(M20="",O20=""),"","―")</f>
        <v>―</v>
      </c>
      <c r="O20" s="13">
        <f>IF(R16="","",R16)</f>
        <v>9</v>
      </c>
      <c r="P20" s="75"/>
      <c r="Q20" s="57"/>
      <c r="R20" s="58"/>
      <c r="S20" s="58"/>
      <c r="T20" s="58"/>
      <c r="U20" s="59"/>
      <c r="V20" s="64"/>
      <c r="W20" s="27"/>
      <c r="X20" s="26" t="str">
        <f>IF(AND(W20="",Y20=""),"","―")</f>
        <v/>
      </c>
      <c r="Y20" s="25"/>
      <c r="Z20" s="50"/>
      <c r="AA20" s="12" t="s">
        <v>5</v>
      </c>
      <c r="AB20" s="10">
        <f>IF(AND(AA18=0,AC18=0),"",SUM(C18:C20)+SUM(H18:H20)+SUM(M18:M20)+SUM(R18:R20)+SUM(W18:W20))</f>
        <v>153</v>
      </c>
      <c r="AC20" s="11" t="s">
        <v>4</v>
      </c>
      <c r="AD20" s="10">
        <f>IF(AND(AA18=0,AC18=0),"",SUM(E18:E20)+SUM(J18:J20)+SUM(O18:O20)+SUM(T18:T20)+SUM(Y18:Y20))</f>
        <v>149</v>
      </c>
      <c r="AE20" s="69"/>
      <c r="AF20" s="8"/>
    </row>
    <row r="21" spans="1:33" s="2" customFormat="1" ht="17.25" customHeight="1">
      <c r="A21" s="53"/>
      <c r="B21" s="76" t="str">
        <f>IF(OR(B18=F18,C18="",E18="",C19="",E19=""),"",IF(B18&gt;F18,"○","×"))</f>
        <v>×</v>
      </c>
      <c r="C21" s="77"/>
      <c r="D21" s="77"/>
      <c r="E21" s="77"/>
      <c r="F21" s="76"/>
      <c r="G21" s="76" t="str">
        <f>IF(OR(G18=K18,H18="",J18="",H19="",J19=""),"",IF(G18&gt;K18,"○","×"))</f>
        <v>○</v>
      </c>
      <c r="H21" s="77"/>
      <c r="I21" s="77"/>
      <c r="J21" s="77"/>
      <c r="K21" s="76"/>
      <c r="L21" s="76" t="str">
        <f>IF(OR(L18=P18,M18="",O18="",M19="",O19=""),"",IF(L18&gt;P18,"○","×"))</f>
        <v>○</v>
      </c>
      <c r="M21" s="77"/>
      <c r="N21" s="77"/>
      <c r="O21" s="77"/>
      <c r="P21" s="76"/>
      <c r="Q21" s="60"/>
      <c r="R21" s="58"/>
      <c r="S21" s="58"/>
      <c r="T21" s="58"/>
      <c r="U21" s="61"/>
      <c r="V21" s="65" t="str">
        <f>IF(OR(V18=Z18,W18="",Y18="",W19="",Y19=""),"",IF(V18&gt;Z18,"○","×"))</f>
        <v>×</v>
      </c>
      <c r="W21" s="66"/>
      <c r="X21" s="66"/>
      <c r="Y21" s="66"/>
      <c r="Z21" s="65"/>
      <c r="AA21" s="67" t="s">
        <v>3</v>
      </c>
      <c r="AB21" s="68"/>
      <c r="AC21" s="24">
        <f>IF(AND(AB20="",AD20=""),"",AB20/AD20)</f>
        <v>1.0268456375838926</v>
      </c>
      <c r="AD21" s="24"/>
      <c r="AE21" s="69"/>
      <c r="AF21" s="8"/>
    </row>
    <row r="22" spans="1:33" s="2" customFormat="1" ht="17.25" customHeight="1">
      <c r="A22" s="51" t="s">
        <v>39</v>
      </c>
      <c r="B22" s="70">
        <f>IF(AND(C22="",E22=""),"",IF(C22&gt;E22,"１","0")+IF(C23&gt;E23,"１","0")+IF(C24&gt;E24,"１","0"))</f>
        <v>0</v>
      </c>
      <c r="C22" s="23">
        <f>IF(Y6="","",Y6)</f>
        <v>11</v>
      </c>
      <c r="D22" s="22" t="str">
        <f>IF(AND(C22="",E22=""),"","―")</f>
        <v>―</v>
      </c>
      <c r="E22" s="21">
        <f>IF(W6="","",W6)</f>
        <v>21</v>
      </c>
      <c r="F22" s="73">
        <f>IF(AND(E22="",C22=""),"",IF(C22&lt;E22,"１","0")+IF(C23&lt;E23,"１","0")+IF(C24&lt;E24,"１","0"))</f>
        <v>2</v>
      </c>
      <c r="G22" s="70">
        <f>IF(AND(H22="",J22=""),"",IF(H22&gt;J22,"１","0")+IF(H23&gt;J23,"１","0")+IF(H24&gt;J24,"１","0"))</f>
        <v>2</v>
      </c>
      <c r="H22" s="23">
        <f>IF(Y10="","",Y10)</f>
        <v>21</v>
      </c>
      <c r="I22" s="22" t="str">
        <f>IF(AND(H22="",J22=""),"","―")</f>
        <v>―</v>
      </c>
      <c r="J22" s="21">
        <f>IF(W10="","",W10)</f>
        <v>19</v>
      </c>
      <c r="K22" s="73">
        <f>IF(AND(J22="",H22=""),"",IF(H22&lt;J22,"１","0")+IF(H23&lt;J23,"１","0")+IF(H24&lt;J24,"１","0"))</f>
        <v>0</v>
      </c>
      <c r="L22" s="70">
        <f>IF(AND(M22="",O22=""),"",IF(M22&gt;O22,"１","0")+IF(M23&gt;O23,"１","0")+IF(M24&gt;O24,"１","0"))</f>
        <v>2</v>
      </c>
      <c r="M22" s="23">
        <f>IF(Y14="","",Y14)</f>
        <v>21</v>
      </c>
      <c r="N22" s="22" t="str">
        <f>IF(AND(M22="",O22=""),"","―")</f>
        <v>―</v>
      </c>
      <c r="O22" s="21">
        <f>IF(W14="","",W14)</f>
        <v>7</v>
      </c>
      <c r="P22" s="73">
        <f>IF(AND(O22="",M22=""),"",IF(M22&lt;O22,"１","0")+IF(M23&lt;O23,"１","0")+IF(M24&lt;O24,"１","0"))</f>
        <v>0</v>
      </c>
      <c r="Q22" s="70">
        <f>IF(AND(R22="",T22=""),"",IF(R22&gt;T22,"１","0")+IF(R23&gt;T23,"１","0")+IF(R24&gt;T24,"１","0"))</f>
        <v>2</v>
      </c>
      <c r="R22" s="23">
        <f>IF(Y18="","",Y18)</f>
        <v>21</v>
      </c>
      <c r="S22" s="22" t="str">
        <f>IF(AND(R22="",T22=""),"","―")</f>
        <v>―</v>
      </c>
      <c r="T22" s="21">
        <f>IF(W18="","",W18)</f>
        <v>19</v>
      </c>
      <c r="U22" s="73">
        <f>IF(AND(T22="",R22=""),"",IF(R22&lt;T22,"１","0")+IF(R23&lt;T23,"１","0")+IF(R24&lt;T24,"１","0"))</f>
        <v>0</v>
      </c>
      <c r="V22" s="54"/>
      <c r="W22" s="55"/>
      <c r="X22" s="55"/>
      <c r="Y22" s="55"/>
      <c r="Z22" s="56"/>
      <c r="AA22" s="20">
        <f>COUNTIF(B25:Z25,"○")</f>
        <v>3</v>
      </c>
      <c r="AB22" s="19" t="s">
        <v>9</v>
      </c>
      <c r="AC22" s="19">
        <f>COUNTIF(B25:Z25,"×")</f>
        <v>1</v>
      </c>
      <c r="AD22" s="19" t="s">
        <v>8</v>
      </c>
      <c r="AE22" s="69">
        <f>IF(AND(AA22=0,AC22=0),"",AH10)</f>
        <v>2</v>
      </c>
      <c r="AF22" s="8"/>
    </row>
    <row r="23" spans="1:33" s="2" customFormat="1" ht="17.25" customHeight="1">
      <c r="A23" s="52"/>
      <c r="B23" s="71"/>
      <c r="C23" s="18">
        <f>IF(Y7="","",Y7)</f>
        <v>7</v>
      </c>
      <c r="D23" s="17" t="str">
        <f>IF(AND(C23="",E23=""),"","―")</f>
        <v>―</v>
      </c>
      <c r="E23" s="16">
        <f>IF(W7="","",W7)</f>
        <v>21</v>
      </c>
      <c r="F23" s="74"/>
      <c r="G23" s="71"/>
      <c r="H23" s="18">
        <f>IF(Y11="","",Y11)</f>
        <v>21</v>
      </c>
      <c r="I23" s="17" t="str">
        <f>IF(AND(H23="",J23=""),"","―")</f>
        <v>―</v>
      </c>
      <c r="J23" s="16">
        <f>IF(W11="","",W11)</f>
        <v>11</v>
      </c>
      <c r="K23" s="74"/>
      <c r="L23" s="71"/>
      <c r="M23" s="18">
        <f>IF(Y15="","",Y15)</f>
        <v>21</v>
      </c>
      <c r="N23" s="17" t="str">
        <f>IF(AND(M23="",O23=""),"","―")</f>
        <v>―</v>
      </c>
      <c r="O23" s="16">
        <f>IF(W15="","",W15)</f>
        <v>9</v>
      </c>
      <c r="P23" s="74"/>
      <c r="Q23" s="71"/>
      <c r="R23" s="18">
        <f>IF(Y19="","",Y19)</f>
        <v>21</v>
      </c>
      <c r="S23" s="17" t="str">
        <f>IF(AND(R23="",T23=""),"","―")</f>
        <v>―</v>
      </c>
      <c r="T23" s="16">
        <f>IF(W19="","",W19)</f>
        <v>15</v>
      </c>
      <c r="U23" s="74"/>
      <c r="V23" s="57"/>
      <c r="W23" s="58"/>
      <c r="X23" s="58"/>
      <c r="Y23" s="58"/>
      <c r="Z23" s="59"/>
      <c r="AA23" s="12" t="s">
        <v>7</v>
      </c>
      <c r="AB23" s="10">
        <f>IF(AND(AA22=0,AC22=0),"",IF(OR(B22="―",B22=""),"0",B22)+IF(OR(G22="―",G22=""),"0",G22)+IF(OR(L22="―",L22=""),"0",L22)+IF(OR(Q22="―",Q22=""),"0",Q22)+IF(OR(V22="―",V22=""),"0",V22))</f>
        <v>6</v>
      </c>
      <c r="AC23" s="11" t="s">
        <v>6</v>
      </c>
      <c r="AD23" s="10">
        <f>IF(AND(AA22=0,AC22=0),"",IF(OR(B22="―",B22=""),"0",F22)+IF(OR(G22="―",G22=""),"0",K22)+IF(OR(L22="―",L22=""),"0",P22)+IF(OR(Q22="―",Q22=""),"0",U22)+IF(OR(V22="―",V22=""),"0",Z22))</f>
        <v>2</v>
      </c>
      <c r="AE23" s="69"/>
      <c r="AF23" s="8"/>
      <c r="AG23" s="2">
        <f>IF(AD23=0,11,AB23/AD23)</f>
        <v>3</v>
      </c>
    </row>
    <row r="24" spans="1:33" s="2" customFormat="1" ht="17.25" customHeight="1">
      <c r="A24" s="52"/>
      <c r="B24" s="72"/>
      <c r="C24" s="15" t="str">
        <f>IF(Y8="","",Y8)</f>
        <v/>
      </c>
      <c r="D24" s="14" t="str">
        <f>IF(AND(C24="",E24=""),"","―")</f>
        <v/>
      </c>
      <c r="E24" s="13" t="str">
        <f>IF(W8="","",W8)</f>
        <v/>
      </c>
      <c r="F24" s="75"/>
      <c r="G24" s="72"/>
      <c r="H24" s="15" t="str">
        <f>IF(Y12="","",Y12)</f>
        <v/>
      </c>
      <c r="I24" s="14" t="str">
        <f>IF(AND(H24="",J24=""),"","―")</f>
        <v/>
      </c>
      <c r="J24" s="13" t="str">
        <f>IF(W12="","",W12)</f>
        <v/>
      </c>
      <c r="K24" s="75"/>
      <c r="L24" s="72"/>
      <c r="M24" s="15" t="str">
        <f>IF(Y16="","",Y16)</f>
        <v/>
      </c>
      <c r="N24" s="14" t="str">
        <f>IF(AND(M24="",O24=""),"","―")</f>
        <v/>
      </c>
      <c r="O24" s="13" t="str">
        <f>IF(W16="","",W16)</f>
        <v/>
      </c>
      <c r="P24" s="75"/>
      <c r="Q24" s="72"/>
      <c r="R24" s="15" t="str">
        <f>IF(Y20="","",Y20)</f>
        <v/>
      </c>
      <c r="S24" s="14" t="str">
        <f>IF(AND(R24="",T24=""),"","―")</f>
        <v/>
      </c>
      <c r="T24" s="13" t="str">
        <f>IF(W20="","",W20)</f>
        <v/>
      </c>
      <c r="U24" s="75"/>
      <c r="V24" s="57"/>
      <c r="W24" s="58"/>
      <c r="X24" s="58"/>
      <c r="Y24" s="58"/>
      <c r="Z24" s="59"/>
      <c r="AA24" s="12" t="s">
        <v>5</v>
      </c>
      <c r="AB24" s="10">
        <f>IF(AND(AA22=0,AC22=0),"",SUM(C22:C24)+SUM(H22:H24)+SUM(M22:M24)+SUM(R22:R24)+SUM(W22:W24))</f>
        <v>144</v>
      </c>
      <c r="AC24" s="11" t="s">
        <v>4</v>
      </c>
      <c r="AD24" s="10">
        <f>IF(AND(AA22=0,AC22=0),"",SUM(E22:E24)+SUM(J22:J24)+SUM(O22:O24)+SUM(T22:T24)+SUM(Y22:Y24))</f>
        <v>122</v>
      </c>
      <c r="AE24" s="69"/>
      <c r="AF24" s="8"/>
    </row>
    <row r="25" spans="1:33" s="2" customFormat="1" ht="17.25" customHeight="1" thickBot="1">
      <c r="A25" s="79"/>
      <c r="B25" s="80" t="str">
        <f>IF(OR(B22=F22,C22="",E22="",C23="",E23=""),"",IF(B22&gt;F22,"○","×"))</f>
        <v>×</v>
      </c>
      <c r="C25" s="81"/>
      <c r="D25" s="81"/>
      <c r="E25" s="81"/>
      <c r="F25" s="80"/>
      <c r="G25" s="80" t="str">
        <f>IF(OR(G22=K22,H22="",J22="",H23="",J23=""),"",IF(G22&gt;K22,"○","×"))</f>
        <v>○</v>
      </c>
      <c r="H25" s="81"/>
      <c r="I25" s="81"/>
      <c r="J25" s="81"/>
      <c r="K25" s="80"/>
      <c r="L25" s="80" t="str">
        <f>IF(OR(L22=P22,M22="",O22="",M23="",O23=""),"",IF(L22&gt;P22,"○","×"))</f>
        <v>○</v>
      </c>
      <c r="M25" s="81"/>
      <c r="N25" s="81"/>
      <c r="O25" s="81"/>
      <c r="P25" s="80"/>
      <c r="Q25" s="80" t="str">
        <f>IF(OR(Q22=U22,R22="",T22="",R23="",T23=""),"",IF(Q22&gt;U22,"○","×"))</f>
        <v>○</v>
      </c>
      <c r="R25" s="81"/>
      <c r="S25" s="81"/>
      <c r="T25" s="81"/>
      <c r="U25" s="80"/>
      <c r="V25" s="85"/>
      <c r="W25" s="86"/>
      <c r="X25" s="86"/>
      <c r="Y25" s="86"/>
      <c r="Z25" s="87"/>
      <c r="AA25" s="83" t="s">
        <v>3</v>
      </c>
      <c r="AB25" s="84"/>
      <c r="AC25" s="9">
        <f>IF(AND(AB24="",AD24=""),"",AB24/AD24)</f>
        <v>1.180327868852459</v>
      </c>
      <c r="AD25" s="9"/>
      <c r="AE25" s="82"/>
      <c r="AF25" s="8"/>
    </row>
    <row r="26" spans="1:33" s="4" customFormat="1" ht="16.5" customHeight="1">
      <c r="A26" s="4" t="s">
        <v>2</v>
      </c>
      <c r="E26" s="7"/>
      <c r="F26" s="7"/>
      <c r="J26" s="7"/>
      <c r="K26" s="7"/>
      <c r="O26" s="7"/>
      <c r="P26" s="7"/>
      <c r="S26" s="7"/>
      <c r="T26" s="7"/>
      <c r="U26" s="5"/>
      <c r="V26" s="5"/>
      <c r="W26" s="5"/>
      <c r="X26" s="5"/>
    </row>
    <row r="27" spans="1:33" s="4" customFormat="1" ht="15.75" customHeight="1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</row>
    <row r="28" spans="1:33" s="2" customFormat="1" ht="13.5" customHeight="1">
      <c r="A28" s="1" t="s">
        <v>0</v>
      </c>
      <c r="B28" s="1"/>
      <c r="C28" s="1"/>
      <c r="D28" s="1"/>
      <c r="E28" s="3"/>
      <c r="F28" s="3"/>
      <c r="G28" s="1"/>
      <c r="H28" s="1"/>
      <c r="I28" s="1"/>
      <c r="J28" s="3"/>
      <c r="K28" s="3"/>
      <c r="L28" s="1"/>
      <c r="M28" s="1"/>
      <c r="N28" s="1"/>
      <c r="O28" s="3"/>
      <c r="P28" s="3"/>
      <c r="Q28" s="1"/>
      <c r="R28" s="1"/>
      <c r="S28" s="1"/>
      <c r="T28" s="3"/>
      <c r="U28" s="3"/>
      <c r="V28" s="1"/>
      <c r="W28" s="1"/>
      <c r="X28" s="1"/>
      <c r="Y28" s="3" ph="1"/>
      <c r="Z28" s="3"/>
      <c r="AA28" s="1"/>
      <c r="AB28" s="1"/>
      <c r="AC28" s="3"/>
      <c r="AD28" s="3"/>
    </row>
  </sheetData>
  <mergeCells count="86">
    <mergeCell ref="AA5:AD5"/>
    <mergeCell ref="B5:F5"/>
    <mergeCell ref="G5:K5"/>
    <mergeCell ref="L5:P5"/>
    <mergeCell ref="Q5:U5"/>
    <mergeCell ref="V5:Z5"/>
    <mergeCell ref="P6:P8"/>
    <mergeCell ref="A6:A9"/>
    <mergeCell ref="B6:F9"/>
    <mergeCell ref="G6:G8"/>
    <mergeCell ref="K6:K8"/>
    <mergeCell ref="L6:L8"/>
    <mergeCell ref="G9:K9"/>
    <mergeCell ref="L9:P9"/>
    <mergeCell ref="Q9:U9"/>
    <mergeCell ref="V9:Z9"/>
    <mergeCell ref="AA9:AB9"/>
    <mergeCell ref="Q6:Q8"/>
    <mergeCell ref="U6:U8"/>
    <mergeCell ref="V6:V8"/>
    <mergeCell ref="Z6:Z8"/>
    <mergeCell ref="AE6:AE9"/>
    <mergeCell ref="A10:A13"/>
    <mergeCell ref="B10:B12"/>
    <mergeCell ref="F10:F12"/>
    <mergeCell ref="G10:K13"/>
    <mergeCell ref="L10:L12"/>
    <mergeCell ref="B13:F13"/>
    <mergeCell ref="L13:P13"/>
    <mergeCell ref="P10:P12"/>
    <mergeCell ref="Q13:U13"/>
    <mergeCell ref="V13:Z13"/>
    <mergeCell ref="AA13:AB13"/>
    <mergeCell ref="Q10:Q12"/>
    <mergeCell ref="U10:U12"/>
    <mergeCell ref="V10:V12"/>
    <mergeCell ref="Z10:Z12"/>
    <mergeCell ref="AE10:AE13"/>
    <mergeCell ref="A14:A17"/>
    <mergeCell ref="B14:B16"/>
    <mergeCell ref="F14:F16"/>
    <mergeCell ref="G14:G16"/>
    <mergeCell ref="K14:K16"/>
    <mergeCell ref="B17:F17"/>
    <mergeCell ref="G17:K17"/>
    <mergeCell ref="Q17:U17"/>
    <mergeCell ref="V17:Z17"/>
    <mergeCell ref="AA17:AB17"/>
    <mergeCell ref="L14:P17"/>
    <mergeCell ref="Q14:Q16"/>
    <mergeCell ref="U14:U16"/>
    <mergeCell ref="V14:V16"/>
    <mergeCell ref="Z14:Z16"/>
    <mergeCell ref="A18:A21"/>
    <mergeCell ref="B18:B20"/>
    <mergeCell ref="F18:F20"/>
    <mergeCell ref="G18:G20"/>
    <mergeCell ref="K18:K20"/>
    <mergeCell ref="B21:F21"/>
    <mergeCell ref="G21:K21"/>
    <mergeCell ref="P18:P20"/>
    <mergeCell ref="Q18:U21"/>
    <mergeCell ref="V18:V20"/>
    <mergeCell ref="Z18:Z20"/>
    <mergeCell ref="AE14:AE17"/>
    <mergeCell ref="AE18:AE21"/>
    <mergeCell ref="L21:P21"/>
    <mergeCell ref="V21:Z21"/>
    <mergeCell ref="AA21:AB21"/>
    <mergeCell ref="L18:L20"/>
    <mergeCell ref="A22:A25"/>
    <mergeCell ref="B22:B24"/>
    <mergeCell ref="F22:F24"/>
    <mergeCell ref="G22:G24"/>
    <mergeCell ref="K22:K24"/>
    <mergeCell ref="B25:F25"/>
    <mergeCell ref="G25:K25"/>
    <mergeCell ref="AE22:AE25"/>
    <mergeCell ref="L25:P25"/>
    <mergeCell ref="Q25:U25"/>
    <mergeCell ref="AA25:AB25"/>
    <mergeCell ref="P22:P24"/>
    <mergeCell ref="Q22:Q24"/>
    <mergeCell ref="U22:U24"/>
    <mergeCell ref="V22:Z25"/>
    <mergeCell ref="L22:L24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scale="93" orientation="landscape" horizontalDpi="4294967293" r:id="rId1"/>
  <headerFooter alignWithMargins="0">
    <oddHeader>&amp;L
&amp;C&amp;"ＭＳ Ｐゴシック,太字"&amp;24第5回トキめき新潟国体記念小学生バレーボール三島大会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28"/>
  <sheetViews>
    <sheetView zoomScale="80" zoomScaleNormal="80" zoomScaleSheetLayoutView="100" workbookViewId="0">
      <selection activeCell="AF18" sqref="AF18"/>
    </sheetView>
  </sheetViews>
  <sheetFormatPr defaultRowHeight="13.5"/>
  <cols>
    <col min="1" max="1" width="14.625" style="1" customWidth="1"/>
    <col min="2" max="4" width="3.125" style="1" customWidth="1"/>
    <col min="5" max="6" width="3.125" style="3" customWidth="1"/>
    <col min="7" max="8" width="3.125" style="1" customWidth="1"/>
    <col min="9" max="9" width="3.25" style="1" customWidth="1"/>
    <col min="10" max="11" width="3.125" style="3" customWidth="1"/>
    <col min="12" max="14" width="3.125" style="1" customWidth="1"/>
    <col min="15" max="16" width="3.125" style="3" customWidth="1"/>
    <col min="17" max="19" width="3.125" style="1" customWidth="1"/>
    <col min="20" max="21" width="3.125" style="3" customWidth="1"/>
    <col min="22" max="24" width="3.125" style="1" customWidth="1"/>
    <col min="25" max="26" width="3.125" style="3" customWidth="1"/>
    <col min="27" max="27" width="7.875" style="1" customWidth="1"/>
    <col min="28" max="28" width="4.125" style="1" customWidth="1"/>
    <col min="29" max="29" width="7.875" style="3" customWidth="1"/>
    <col min="30" max="30" width="4.125" style="3" customWidth="1"/>
    <col min="31" max="31" width="5.875" style="2" customWidth="1"/>
    <col min="32" max="32" width="21.125" style="2" customWidth="1"/>
    <col min="33" max="40" width="16.375" style="2" hidden="1" customWidth="1"/>
    <col min="41" max="41" width="7.25" style="1" customWidth="1"/>
    <col min="42" max="42" width="8.125" style="1" customWidth="1"/>
    <col min="43" max="57" width="21.125" style="1" customWidth="1"/>
    <col min="58" max="16384" width="9" style="1"/>
  </cols>
  <sheetData>
    <row r="1" spans="1:43">
      <c r="AA1" s="1" t="s">
        <v>21</v>
      </c>
    </row>
    <row r="2" spans="1:43">
      <c r="AA2" s="1" t="s">
        <v>28</v>
      </c>
    </row>
    <row r="4" spans="1:43" ht="36" customHeight="1" thickBot="1">
      <c r="A4" s="41" t="s">
        <v>29</v>
      </c>
      <c r="B4" s="38"/>
      <c r="C4" s="38"/>
      <c r="D4" s="38"/>
      <c r="E4" s="38"/>
      <c r="F4" s="38"/>
      <c r="G4" s="38"/>
      <c r="H4" s="38"/>
      <c r="I4" s="40" t="s">
        <v>18</v>
      </c>
      <c r="J4" s="39" t="s">
        <v>17</v>
      </c>
      <c r="K4" s="38"/>
      <c r="L4" s="40" t="s">
        <v>18</v>
      </c>
      <c r="M4" s="39" t="s">
        <v>17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O4" s="2"/>
    </row>
    <row r="5" spans="1:43" ht="17.25" customHeight="1">
      <c r="A5" s="37"/>
      <c r="B5" s="44" t="str">
        <f>IF(A6="","",A6)</f>
        <v>上庄</v>
      </c>
      <c r="C5" s="45"/>
      <c r="D5" s="45"/>
      <c r="E5" s="45"/>
      <c r="F5" s="46"/>
      <c r="G5" s="44" t="str">
        <f>IF(A10="","",A10)</f>
        <v>魚沼</v>
      </c>
      <c r="H5" s="47"/>
      <c r="I5" s="47"/>
      <c r="J5" s="47"/>
      <c r="K5" s="46"/>
      <c r="L5" s="44" t="str">
        <f>IF(A14="","",A14)</f>
        <v>越路</v>
      </c>
      <c r="M5" s="45"/>
      <c r="N5" s="45"/>
      <c r="O5" s="45"/>
      <c r="P5" s="46"/>
      <c r="Q5" s="44" t="str">
        <f>IF(A18="","",A18)</f>
        <v>小千谷</v>
      </c>
      <c r="R5" s="45"/>
      <c r="S5" s="45"/>
      <c r="T5" s="45"/>
      <c r="U5" s="46"/>
      <c r="V5" s="44" t="str">
        <f>IF(A22="","",A22)</f>
        <v>ヴィクトリー</v>
      </c>
      <c r="W5" s="45"/>
      <c r="X5" s="45"/>
      <c r="Y5" s="45"/>
      <c r="Z5" s="46"/>
      <c r="AA5" s="42" t="s">
        <v>16</v>
      </c>
      <c r="AB5" s="43"/>
      <c r="AC5" s="43"/>
      <c r="AD5" s="43"/>
      <c r="AE5" s="36" t="s">
        <v>15</v>
      </c>
      <c r="AF5" s="29"/>
      <c r="AH5" s="34"/>
      <c r="AI5" s="34" t="s">
        <v>14</v>
      </c>
      <c r="AJ5" s="34" t="s">
        <v>13</v>
      </c>
      <c r="AK5" s="34" t="s">
        <v>12</v>
      </c>
      <c r="AL5" s="34" t="s">
        <v>11</v>
      </c>
      <c r="AM5" s="34" t="s">
        <v>10</v>
      </c>
      <c r="AO5" s="2"/>
    </row>
    <row r="6" spans="1:43" ht="17.25" customHeight="1">
      <c r="A6" s="51" t="s">
        <v>30</v>
      </c>
      <c r="B6" s="54"/>
      <c r="C6" s="55"/>
      <c r="D6" s="55"/>
      <c r="E6" s="55"/>
      <c r="F6" s="56"/>
      <c r="G6" s="62">
        <f>IF(AND(H6="",J6=""),"",IF(H6&gt;J6,"１","0")+IF(H7&gt;J7,"１","0")+IF(H8&gt;J8,"１","0"))</f>
        <v>2</v>
      </c>
      <c r="H6" s="33">
        <v>21</v>
      </c>
      <c r="I6" s="32" t="str">
        <f>IF(AND(H6="",J6=""),"","―")</f>
        <v>―</v>
      </c>
      <c r="J6" s="31">
        <v>10</v>
      </c>
      <c r="K6" s="48">
        <f>IF(AND(J6="",H6=""),"",IF(H6&lt;J6,"１","0")+IF(H7&lt;J7,"１","0")+IF(H8&lt;J8,"１","0"))</f>
        <v>0</v>
      </c>
      <c r="L6" s="62">
        <f>IF(AND(M6="",O6=""),"",IF(M6&gt;O6,"１","0")+IF(M7&gt;O7,"１","0")+IF(M8&gt;O8,"１","0"))</f>
        <v>2</v>
      </c>
      <c r="M6" s="33">
        <v>21</v>
      </c>
      <c r="N6" s="32" t="str">
        <f>IF(AND(M6="",O6=""),"","―")</f>
        <v>―</v>
      </c>
      <c r="O6" s="31">
        <v>9</v>
      </c>
      <c r="P6" s="48">
        <f>IF(AND(O6="",M6=""),"",IF(M6&lt;O6,"１","0")+IF(M7&lt;O7,"１","0")+IF(M8&lt;O8,"１","0"))</f>
        <v>0</v>
      </c>
      <c r="Q6" s="62">
        <f>IF(AND(R6="",T6=""),"",IF(R6&gt;T6,"１","0")+IF(R7&gt;T7,"１","0")+IF(R8&gt;T8,"１","0"))</f>
        <v>2</v>
      </c>
      <c r="R6" s="33">
        <v>21</v>
      </c>
      <c r="S6" s="32" t="str">
        <f>IF(AND(R6="",T6=""),"","―")</f>
        <v>―</v>
      </c>
      <c r="T6" s="31">
        <v>15</v>
      </c>
      <c r="U6" s="48">
        <f>IF(AND(T6="",R6=""),"",IF(R6&lt;T6,"１","0")+IF(R7&lt;T7,"１","0")+IF(R8&lt;T8,"１","0"))</f>
        <v>0</v>
      </c>
      <c r="V6" s="62">
        <f>IF(AND(W6="",Y6=""),"",IF(W6&gt;Y6,"１","0")+IF(W7&gt;Y7,"１","0")+IF(W8&gt;Y8,"１","0"))</f>
        <v>2</v>
      </c>
      <c r="W6" s="33">
        <v>21</v>
      </c>
      <c r="X6" s="32" t="str">
        <f>IF(AND(W6="",Y6=""),"","―")</f>
        <v>―</v>
      </c>
      <c r="Y6" s="31">
        <v>20</v>
      </c>
      <c r="Z6" s="48">
        <f>IF(AND(Y6="",W6=""),"",IF(W6&lt;Y6,"１","0")+IF(W7&lt;Y7,"１","0")+IF(W8&lt;Y8,"１","0"))</f>
        <v>0</v>
      </c>
      <c r="AA6" s="20">
        <f>COUNTIF(B9:Z9,"○")</f>
        <v>4</v>
      </c>
      <c r="AB6" s="19" t="s">
        <v>9</v>
      </c>
      <c r="AC6" s="19">
        <f>COUNTIF(B9:Z9,"×")</f>
        <v>0</v>
      </c>
      <c r="AD6" s="19" t="s">
        <v>8</v>
      </c>
      <c r="AE6" s="69">
        <f>IF(AND(AA6=0,AC6=0),"",AH6)</f>
        <v>1</v>
      </c>
      <c r="AF6" s="8"/>
      <c r="AH6" s="34">
        <f>RANK(AM6,AM6:AM10)</f>
        <v>1</v>
      </c>
      <c r="AI6" s="34" t="str">
        <f>A6</f>
        <v>上庄</v>
      </c>
      <c r="AJ6" s="34">
        <f>AA6/(AA6+AC6)*10</f>
        <v>10</v>
      </c>
      <c r="AK6" s="34">
        <f>AG7</f>
        <v>11</v>
      </c>
      <c r="AL6" s="34">
        <f>AC9/100</f>
        <v>1.6633663366336635E-2</v>
      </c>
      <c r="AM6" s="34">
        <f>SUM(AJ6:AL6)</f>
        <v>21.016633663366335</v>
      </c>
      <c r="AP6" s="2">
        <f>AE6</f>
        <v>1</v>
      </c>
      <c r="AQ6" s="1" t="str">
        <f>A6</f>
        <v>上庄</v>
      </c>
    </row>
    <row r="7" spans="1:43" ht="17.25" customHeight="1">
      <c r="A7" s="52"/>
      <c r="B7" s="57"/>
      <c r="C7" s="58"/>
      <c r="D7" s="58"/>
      <c r="E7" s="58"/>
      <c r="F7" s="59"/>
      <c r="G7" s="63"/>
      <c r="H7" s="30">
        <v>21</v>
      </c>
      <c r="I7" s="29" t="str">
        <f>IF(AND(H7="",J7=""),"","―")</f>
        <v>―</v>
      </c>
      <c r="J7" s="28">
        <v>8</v>
      </c>
      <c r="K7" s="49"/>
      <c r="L7" s="63"/>
      <c r="M7" s="30">
        <v>21</v>
      </c>
      <c r="N7" s="29" t="str">
        <f>IF(AND(M7="",O7=""),"","―")</f>
        <v>―</v>
      </c>
      <c r="O7" s="28">
        <v>10</v>
      </c>
      <c r="P7" s="49"/>
      <c r="Q7" s="63"/>
      <c r="R7" s="30">
        <v>21</v>
      </c>
      <c r="S7" s="29" t="str">
        <f>IF(AND(R7="",T7=""),"","―")</f>
        <v>―</v>
      </c>
      <c r="T7" s="28">
        <v>16</v>
      </c>
      <c r="U7" s="49"/>
      <c r="V7" s="63"/>
      <c r="W7" s="30">
        <v>21</v>
      </c>
      <c r="X7" s="29" t="str">
        <f>IF(AND(W7="",Y7=""),"","―")</f>
        <v>―</v>
      </c>
      <c r="Y7" s="28">
        <v>13</v>
      </c>
      <c r="Z7" s="49"/>
      <c r="AA7" s="12" t="s">
        <v>7</v>
      </c>
      <c r="AB7" s="10">
        <f>IF(AND(AA6=0,AC6=0),"",IF(OR(B6="―",B6=""),"0",B6)+IF(OR(G6="―",G6=""),"0",G6)+IF(OR(L6="―",L6=""),"0",L6)+IF(OR(Q6="―",Q6=""),"0",Q6)+IF(OR(V6="―",V6=""),"0",V6))</f>
        <v>8</v>
      </c>
      <c r="AC7" s="11" t="s">
        <v>6</v>
      </c>
      <c r="AD7" s="10">
        <f>IF(AND(AA6=0,AC6=0),"",IF(OR(B6="―",B6=""),"0",F6)+IF(OR(G6="―",G6=""),"0",K6)+IF(OR(L6="―",L6=""),"0",P6)+IF(OR(Q6="―",Q6=""),"0",U6)+IF(OR(V6="―",V6=""),"0",Z6))</f>
        <v>0</v>
      </c>
      <c r="AE7" s="69"/>
      <c r="AF7" s="8"/>
      <c r="AG7" s="2">
        <f>IF(AD7=0,11,AB7/AD7)</f>
        <v>11</v>
      </c>
      <c r="AH7" s="34">
        <f>RANK(AM7,AM6:AM10)</f>
        <v>4</v>
      </c>
      <c r="AI7" s="34" t="str">
        <f>A10</f>
        <v>魚沼</v>
      </c>
      <c r="AJ7" s="34">
        <f>AA10/(AA10+AC10)*10</f>
        <v>2.5</v>
      </c>
      <c r="AK7" s="34">
        <f>AG11</f>
        <v>0.5</v>
      </c>
      <c r="AL7" s="34">
        <f>AC13/100</f>
        <v>8.3544303797468359E-3</v>
      </c>
      <c r="AM7" s="34">
        <f>SUM(AJ7:AL7)</f>
        <v>3.0083544303797467</v>
      </c>
      <c r="AP7" s="2">
        <f>AE10</f>
        <v>4</v>
      </c>
      <c r="AQ7" s="2" t="str">
        <f>A10</f>
        <v>魚沼</v>
      </c>
    </row>
    <row r="8" spans="1:43" ht="17.25" customHeight="1">
      <c r="A8" s="52"/>
      <c r="B8" s="57"/>
      <c r="C8" s="58"/>
      <c r="D8" s="58"/>
      <c r="E8" s="58"/>
      <c r="F8" s="59"/>
      <c r="G8" s="64"/>
      <c r="H8" s="27"/>
      <c r="I8" s="26" t="str">
        <f>IF(AND(H8="",J8=""),"","―")</f>
        <v/>
      </c>
      <c r="J8" s="25"/>
      <c r="K8" s="50"/>
      <c r="L8" s="64"/>
      <c r="M8" s="27"/>
      <c r="N8" s="26" t="str">
        <f>IF(AND(M8="",O8=""),"","―")</f>
        <v/>
      </c>
      <c r="O8" s="25"/>
      <c r="P8" s="50"/>
      <c r="Q8" s="64"/>
      <c r="R8" s="27"/>
      <c r="S8" s="26" t="str">
        <f>IF(AND(R8="",T8=""),"","―")</f>
        <v/>
      </c>
      <c r="T8" s="25"/>
      <c r="U8" s="50"/>
      <c r="V8" s="64"/>
      <c r="W8" s="27"/>
      <c r="X8" s="26" t="str">
        <f>IF(AND(W8="",Y8=""),"","―")</f>
        <v/>
      </c>
      <c r="Y8" s="25"/>
      <c r="Z8" s="50"/>
      <c r="AA8" s="12" t="s">
        <v>5</v>
      </c>
      <c r="AB8" s="10">
        <f>IF(AND(AA6=0,AC6=0),"",SUM(C6:C8)+SUM(H6:H8)+SUM(M6:M8)+SUM(R6:R8)+SUM(W6:W8))</f>
        <v>168</v>
      </c>
      <c r="AC8" s="11" t="s">
        <v>4</v>
      </c>
      <c r="AD8" s="10">
        <f>IF(AND(AA6=0,AC6=0),"",SUM(E6:E8)+SUM(J6:J8)+SUM(O6:O8)+SUM(T6:T8)+SUM(Y6:Y8))</f>
        <v>101</v>
      </c>
      <c r="AE8" s="69"/>
      <c r="AF8" s="8"/>
      <c r="AH8" s="34">
        <f>RANK(AM8,AM6:AM10)</f>
        <v>5</v>
      </c>
      <c r="AI8" s="35" t="str">
        <f>A14</f>
        <v>越路</v>
      </c>
      <c r="AJ8" s="34">
        <f>AA14/(AA14+AC14)*10</f>
        <v>0</v>
      </c>
      <c r="AK8" s="34">
        <f>AG15</f>
        <v>0</v>
      </c>
      <c r="AL8" s="34">
        <f>AC17/100</f>
        <v>4.7619047619047615E-3</v>
      </c>
      <c r="AM8" s="34">
        <f>SUM(AJ8:AL8)</f>
        <v>4.7619047619047615E-3</v>
      </c>
      <c r="AP8" s="2">
        <f>AE14</f>
        <v>5</v>
      </c>
      <c r="AQ8" s="1" t="str">
        <f>A14</f>
        <v>越路</v>
      </c>
    </row>
    <row r="9" spans="1:43" ht="17.25" customHeight="1">
      <c r="A9" s="53"/>
      <c r="B9" s="60"/>
      <c r="C9" s="58"/>
      <c r="D9" s="58"/>
      <c r="E9" s="58"/>
      <c r="F9" s="61"/>
      <c r="G9" s="65" t="str">
        <f>IF(OR(G6=K6,H6="",J6="",H7="",J7=""),"",IF(G6&gt;K6,"○","×"))</f>
        <v>○</v>
      </c>
      <c r="H9" s="66"/>
      <c r="I9" s="66"/>
      <c r="J9" s="66"/>
      <c r="K9" s="65"/>
      <c r="L9" s="65" t="str">
        <f>IF(OR(L6=P6,M6="",O6="",M7="",O7=""),"",IF(L6&gt;P6,"○","×"))</f>
        <v>○</v>
      </c>
      <c r="M9" s="66"/>
      <c r="N9" s="66"/>
      <c r="O9" s="66"/>
      <c r="P9" s="65"/>
      <c r="Q9" s="65" t="str">
        <f>IF(OR(Q6=U6,R6="",T6="",R7="",T7=""),"",IF(Q6&gt;U6,"○","×"))</f>
        <v>○</v>
      </c>
      <c r="R9" s="66"/>
      <c r="S9" s="66"/>
      <c r="T9" s="66"/>
      <c r="U9" s="65"/>
      <c r="V9" s="65" t="str">
        <f>IF(OR(V6=Z6,W6="",Y6="",W7="",Y7=""),"",IF(V6&gt;Z6,"○","×"))</f>
        <v>○</v>
      </c>
      <c r="W9" s="66"/>
      <c r="X9" s="66"/>
      <c r="Y9" s="66"/>
      <c r="Z9" s="65"/>
      <c r="AA9" s="67" t="s">
        <v>3</v>
      </c>
      <c r="AB9" s="68"/>
      <c r="AC9" s="24">
        <f>IF(AND(AB8="",AD8=""),"",AB8/AD8)</f>
        <v>1.6633663366336633</v>
      </c>
      <c r="AD9" s="24"/>
      <c r="AE9" s="69"/>
      <c r="AF9" s="8"/>
      <c r="AH9" s="34">
        <f>RANK(AM9,AM6:AM10)</f>
        <v>3</v>
      </c>
      <c r="AI9" s="35" t="str">
        <f>A18</f>
        <v>小千谷</v>
      </c>
      <c r="AJ9" s="34">
        <f>AA18/(AA18+AC18)*10</f>
        <v>5</v>
      </c>
      <c r="AK9" s="34">
        <f>AG19</f>
        <v>1</v>
      </c>
      <c r="AL9" s="34">
        <f>AC21/100</f>
        <v>1.0974025974025975E-2</v>
      </c>
      <c r="AM9" s="34">
        <f>SUM(AJ9:AL9)</f>
        <v>6.0109740259740256</v>
      </c>
      <c r="AP9" s="2">
        <f>AE18</f>
        <v>3</v>
      </c>
      <c r="AQ9" s="1" t="str">
        <f>A18</f>
        <v>小千谷</v>
      </c>
    </row>
    <row r="10" spans="1:43" ht="17.25" customHeight="1">
      <c r="A10" s="51" t="s">
        <v>31</v>
      </c>
      <c r="B10" s="70">
        <f>IF(AND(C10="",E10=""),"",IF(C10&gt;E10,"１","0")+IF(C11&gt;E11,"１","0")+IF(C12&gt;E12,"１","0"))</f>
        <v>0</v>
      </c>
      <c r="C10" s="23">
        <f>IF(J6="","",J6)</f>
        <v>10</v>
      </c>
      <c r="D10" s="22" t="str">
        <f>IF(AND(C10="",E10=""),"","―")</f>
        <v>―</v>
      </c>
      <c r="E10" s="21">
        <f>IF(H6="","",H6)</f>
        <v>21</v>
      </c>
      <c r="F10" s="73">
        <f>IF(AND(E10="",C10=""),"",IF(C10&lt;E10,"１","0")+IF(C11&lt;E11,"１","0")+IF(C12&lt;E12,"１","0"))</f>
        <v>2</v>
      </c>
      <c r="G10" s="54"/>
      <c r="H10" s="55"/>
      <c r="I10" s="55"/>
      <c r="J10" s="55"/>
      <c r="K10" s="56"/>
      <c r="L10" s="62">
        <f>IF(AND(M10="",O10=""),"",IF(M10&gt;O10,"１","0")+IF(M11&gt;O11,"１","0")+IF(M12&gt;O12,"１","0"))</f>
        <v>2</v>
      </c>
      <c r="M10" s="33">
        <v>21</v>
      </c>
      <c r="N10" s="32" t="str">
        <f>IF(AND(M10="",O10=""),"","―")</f>
        <v>―</v>
      </c>
      <c r="O10" s="31">
        <v>18</v>
      </c>
      <c r="P10" s="48">
        <f>IF(AND(O10="",M10=""),"",IF(M10&lt;O10,"１","0")+IF(M11&lt;O11,"１","0")+IF(M12&lt;O12,"１","0"))</f>
        <v>0</v>
      </c>
      <c r="Q10" s="62">
        <f>IF(AND(R10="",T10=""),"",IF(R10&gt;T10,"１","0")+IF(R11&gt;T11,"１","0")+IF(R12&gt;T12,"１","0"))</f>
        <v>1</v>
      </c>
      <c r="R10" s="33">
        <v>21</v>
      </c>
      <c r="S10" s="32" t="str">
        <f>IF(AND(R10="",T10=""),"","―")</f>
        <v>―</v>
      </c>
      <c r="T10" s="31">
        <v>15</v>
      </c>
      <c r="U10" s="48">
        <f>IF(AND(T10="",R10=""),"",IF(R10&lt;T10,"１","0")+IF(R11&lt;T11,"１","0")+IF(R12&lt;T12,"１","0"))</f>
        <v>2</v>
      </c>
      <c r="V10" s="62">
        <f>IF(AND(W10="",Y10=""),"",IF(W10&gt;Y10,"１","0")+IF(W11&gt;Y11,"１","0")+IF(W12&gt;Y12,"１","0"))</f>
        <v>0</v>
      </c>
      <c r="W10" s="33">
        <v>20</v>
      </c>
      <c r="X10" s="32" t="str">
        <f>IF(AND(W10="",Y10=""),"","―")</f>
        <v>―</v>
      </c>
      <c r="Y10" s="31">
        <v>21</v>
      </c>
      <c r="Z10" s="48">
        <f>IF(AND(Y10="",W10=""),"",IF(W10&lt;Y10,"１","0")+IF(W11&lt;Y11,"１","0")+IF(W12&lt;Y12,"１","0"))</f>
        <v>2</v>
      </c>
      <c r="AA10" s="20">
        <f>COUNTIF(B13:Z13,"○")</f>
        <v>1</v>
      </c>
      <c r="AB10" s="19" t="s">
        <v>9</v>
      </c>
      <c r="AC10" s="19">
        <f>COUNTIF(B13:Z13,"×")</f>
        <v>3</v>
      </c>
      <c r="AD10" s="19" t="s">
        <v>8</v>
      </c>
      <c r="AE10" s="69">
        <f>IF(AND(AA10=0,AC10=0),"",AH7)</f>
        <v>4</v>
      </c>
      <c r="AF10" s="8"/>
      <c r="AH10" s="34">
        <f>RANK(AM10,AM6:AM10)</f>
        <v>2</v>
      </c>
      <c r="AI10" s="35" t="str">
        <f>A22</f>
        <v>ヴィクトリー</v>
      </c>
      <c r="AJ10" s="34">
        <f>AA22/(AA22+AC22)*10</f>
        <v>7.5</v>
      </c>
      <c r="AK10" s="34">
        <f>AG23</f>
        <v>2</v>
      </c>
      <c r="AL10" s="34">
        <f>AC25/100</f>
        <v>1.2269503546099292E-2</v>
      </c>
      <c r="AM10" s="34">
        <f>SUM(AJ10:AL10)</f>
        <v>9.5122695035460989</v>
      </c>
      <c r="AP10" s="2">
        <f>AE22</f>
        <v>2</v>
      </c>
      <c r="AQ10" s="1" t="str">
        <f>A22</f>
        <v>ヴィクトリー</v>
      </c>
    </row>
    <row r="11" spans="1:43" ht="17.25" customHeight="1">
      <c r="A11" s="52"/>
      <c r="B11" s="71"/>
      <c r="C11" s="18">
        <f>IF(J7="","",J7)</f>
        <v>8</v>
      </c>
      <c r="D11" s="17" t="str">
        <f>IF(AND(C11="",E11=""),"","―")</f>
        <v>―</v>
      </c>
      <c r="E11" s="16">
        <f>IF(H7="","",H7)</f>
        <v>21</v>
      </c>
      <c r="F11" s="74"/>
      <c r="G11" s="57"/>
      <c r="H11" s="58"/>
      <c r="I11" s="58"/>
      <c r="J11" s="58"/>
      <c r="K11" s="59"/>
      <c r="L11" s="63"/>
      <c r="M11" s="30">
        <v>21</v>
      </c>
      <c r="N11" s="29" t="str">
        <f>IF(AND(M11="",O11=""),"","―")</f>
        <v>―</v>
      </c>
      <c r="O11" s="28">
        <v>5</v>
      </c>
      <c r="P11" s="49"/>
      <c r="Q11" s="63"/>
      <c r="R11" s="30">
        <v>13</v>
      </c>
      <c r="S11" s="29" t="str">
        <f>IF(AND(R11="",T11=""),"","―")</f>
        <v>―</v>
      </c>
      <c r="T11" s="28">
        <v>21</v>
      </c>
      <c r="U11" s="49"/>
      <c r="V11" s="63"/>
      <c r="W11" s="30">
        <v>12</v>
      </c>
      <c r="X11" s="29" t="str">
        <f>IF(AND(W11="",Y11=""),"","―")</f>
        <v>―</v>
      </c>
      <c r="Y11" s="28">
        <v>21</v>
      </c>
      <c r="Z11" s="49"/>
      <c r="AA11" s="12" t="s">
        <v>7</v>
      </c>
      <c r="AB11" s="10">
        <f>IF(AND(AA10=0,AC10=0),"",IF(OR(B10="―",B10=""),"0",B10)+IF(OR(G10="―",G10=""),"0",G10)+IF(OR(L10="―",L10=""),"0",L10)+IF(OR(Q10="―",Q10=""),"0",Q10)+IF(OR(V10="―",V10=""),"0",V10))</f>
        <v>3</v>
      </c>
      <c r="AC11" s="11" t="s">
        <v>6</v>
      </c>
      <c r="AD11" s="10">
        <f>IF(AND(AA10=0,AC10=0),"",IF(OR(B10="―",B10=""),"0",F10)+IF(OR(G10="―",G10=""),"0",K10)+IF(OR(L10="―",L10=""),"0",P10)+IF(OR(Q10="―",Q10=""),"0",U10)+IF(OR(V10="―",V10=""),"0",Z10))</f>
        <v>6</v>
      </c>
      <c r="AE11" s="69"/>
      <c r="AF11" s="8"/>
      <c r="AG11" s="2">
        <f>IF(AD11=0,11,AB11/AD11)</f>
        <v>0.5</v>
      </c>
      <c r="AO11" s="2"/>
    </row>
    <row r="12" spans="1:43" ht="17.25" customHeight="1">
      <c r="A12" s="52"/>
      <c r="B12" s="72"/>
      <c r="C12" s="15" t="str">
        <f>IF(J8="","",J8)</f>
        <v/>
      </c>
      <c r="D12" s="14" t="str">
        <f>IF(AND(C12="",E12=""),"","―")</f>
        <v/>
      </c>
      <c r="E12" s="13" t="str">
        <f>IF(H8="","",H8)</f>
        <v/>
      </c>
      <c r="F12" s="75"/>
      <c r="G12" s="57"/>
      <c r="H12" s="58"/>
      <c r="I12" s="58"/>
      <c r="J12" s="58"/>
      <c r="K12" s="59"/>
      <c r="L12" s="64"/>
      <c r="M12" s="27"/>
      <c r="N12" s="26" t="str">
        <f>IF(AND(M12="",O12=""),"","―")</f>
        <v/>
      </c>
      <c r="O12" s="25"/>
      <c r="P12" s="50"/>
      <c r="Q12" s="64"/>
      <c r="R12" s="27">
        <v>6</v>
      </c>
      <c r="S12" s="26" t="str">
        <f>IF(AND(R12="",T12=""),"","―")</f>
        <v>―</v>
      </c>
      <c r="T12" s="25">
        <v>15</v>
      </c>
      <c r="U12" s="50"/>
      <c r="V12" s="64"/>
      <c r="W12" s="27"/>
      <c r="X12" s="26" t="str">
        <f>IF(AND(W12="",Y12=""),"","―")</f>
        <v/>
      </c>
      <c r="Y12" s="25"/>
      <c r="Z12" s="50"/>
      <c r="AA12" s="12" t="s">
        <v>5</v>
      </c>
      <c r="AB12" s="10">
        <f>IF(AND(AA10=0,AC10=0),"",SUM(C10:C12)+SUM(H10:H12)+SUM(M10:M12)+SUM(R10:R12)+SUM(W10:W12))</f>
        <v>132</v>
      </c>
      <c r="AC12" s="11" t="s">
        <v>4</v>
      </c>
      <c r="AD12" s="10">
        <f>IF(AND(AA10=0,AC10=0),"",SUM(E10:E12)+SUM(J10:J12)+SUM(O10:O12)+SUM(T10:T12)+SUM(Y10:Y12))</f>
        <v>158</v>
      </c>
      <c r="AE12" s="69"/>
      <c r="AF12" s="8"/>
      <c r="AO12" s="2"/>
    </row>
    <row r="13" spans="1:43" ht="17.25" customHeight="1">
      <c r="A13" s="53"/>
      <c r="B13" s="76" t="str">
        <f>IF(OR(B10=F10,C10="",E10="",C11="",E11=""),"",IF(B10&gt;F10,"○","×"))</f>
        <v>×</v>
      </c>
      <c r="C13" s="77"/>
      <c r="D13" s="77"/>
      <c r="E13" s="77"/>
      <c r="F13" s="76"/>
      <c r="G13" s="60"/>
      <c r="H13" s="58"/>
      <c r="I13" s="58"/>
      <c r="J13" s="58"/>
      <c r="K13" s="61"/>
      <c r="L13" s="65" t="str">
        <f>IF(OR(L10=P10,M10="",O10="",M11="",O11=""),"",IF(L10&gt;P10,"○","×"))</f>
        <v>○</v>
      </c>
      <c r="M13" s="66"/>
      <c r="N13" s="66"/>
      <c r="O13" s="66"/>
      <c r="P13" s="65"/>
      <c r="Q13" s="65" t="str">
        <f>IF(OR(Q10=U10,R10="",T10="",R11="",T11=""),"",IF(Q10&gt;U10,"○","×"))</f>
        <v>×</v>
      </c>
      <c r="R13" s="66"/>
      <c r="S13" s="66"/>
      <c r="T13" s="66"/>
      <c r="U13" s="65"/>
      <c r="V13" s="65" t="str">
        <f>IF(OR(V10=Z10,W10="",Y10="",W11="",Y11=""),"",IF(V10&gt;Z10,"○","×"))</f>
        <v>×</v>
      </c>
      <c r="W13" s="66"/>
      <c r="X13" s="66"/>
      <c r="Y13" s="66"/>
      <c r="Z13" s="65"/>
      <c r="AA13" s="67" t="s">
        <v>3</v>
      </c>
      <c r="AB13" s="68"/>
      <c r="AC13" s="24">
        <f>IF(AND(AB12="",AD12=""),"",AB12/AD12)</f>
        <v>0.83544303797468356</v>
      </c>
      <c r="AD13" s="24"/>
      <c r="AE13" s="69"/>
      <c r="AF13" s="8"/>
    </row>
    <row r="14" spans="1:43" ht="17.25" customHeight="1">
      <c r="A14" s="52" t="s">
        <v>32</v>
      </c>
      <c r="B14" s="70">
        <f>IF(AND(C14="",E14=""),"",IF(C14&gt;E14,"１","0")+IF(C15&gt;E15,"１","0")+IF(C16&gt;E16,"１","0"))</f>
        <v>0</v>
      </c>
      <c r="C14" s="23">
        <f>IF(O6="","",O6)</f>
        <v>9</v>
      </c>
      <c r="D14" s="22" t="str">
        <f>IF(AND(C14="",E14=""),"","―")</f>
        <v>―</v>
      </c>
      <c r="E14" s="21">
        <f>IF(M6="","",M6)</f>
        <v>21</v>
      </c>
      <c r="F14" s="73">
        <f>IF(AND(E14="",C14=""),"",IF(C14&lt;E14,"１","0")+IF(C15&lt;E15,"１","0")+IF(C16&lt;E16,"１","0"))</f>
        <v>2</v>
      </c>
      <c r="G14" s="70">
        <f>IF(AND(H14="",J14=""),"",IF(H14&gt;J14,"１","0")+IF(H15&gt;J15,"１","0")+IF(H16&gt;J16,"１","0"))</f>
        <v>0</v>
      </c>
      <c r="H14" s="23">
        <f>IF(O10="","",O10)</f>
        <v>18</v>
      </c>
      <c r="I14" s="22" t="str">
        <f>IF(AND(H14="",J14=""),"","―")</f>
        <v>―</v>
      </c>
      <c r="J14" s="21">
        <f>IF(M10="","",M10)</f>
        <v>21</v>
      </c>
      <c r="K14" s="73">
        <f>IF(AND(J14="",H14=""),"",IF(H14&lt;J14,"１","0")+IF(H15&lt;J15,"１","0")+IF(H16&lt;J16,"１","0"))</f>
        <v>2</v>
      </c>
      <c r="L14" s="54"/>
      <c r="M14" s="55"/>
      <c r="N14" s="55"/>
      <c r="O14" s="55"/>
      <c r="P14" s="56"/>
      <c r="Q14" s="62">
        <f>IF(AND(R14="",T14=""),"",IF(R14&gt;T14,"１","0")+IF(R15&gt;T15,"１","0")+IF(R16&gt;T16,"１","0"))</f>
        <v>0</v>
      </c>
      <c r="R14" s="33">
        <v>7</v>
      </c>
      <c r="S14" s="32" t="str">
        <f>IF(AND(R14="",T14=""),"","―")</f>
        <v>―</v>
      </c>
      <c r="T14" s="31">
        <v>21</v>
      </c>
      <c r="U14" s="48">
        <f>IF(AND(T14="",R14=""),"",IF(R14&lt;T14,"１","0")+IF(R15&lt;T15,"１","0")+IF(R16&lt;T16,"１","0"))</f>
        <v>2</v>
      </c>
      <c r="V14" s="62">
        <f>IF(AND(W14="",Y14=""),"",IF(W14&gt;Y14,"１","0")+IF(W15&gt;Y15,"１","0")+IF(W16&gt;Y16,"１","0"))</f>
        <v>0</v>
      </c>
      <c r="W14" s="33">
        <v>5</v>
      </c>
      <c r="X14" s="32" t="str">
        <f>IF(AND(W14="",Y14=""),"","―")</f>
        <v>―</v>
      </c>
      <c r="Y14" s="31">
        <v>21</v>
      </c>
      <c r="Z14" s="48">
        <f>IF(AND(Y14="",W14=""),"",IF(W14&lt;Y14,"１","0")+IF(W15&lt;Y15,"１","0")+IF(W16&lt;Y16,"１","0"))</f>
        <v>2</v>
      </c>
      <c r="AA14" s="20">
        <f>COUNTIF(B17:Z17,"○")</f>
        <v>0</v>
      </c>
      <c r="AB14" s="19" t="s">
        <v>9</v>
      </c>
      <c r="AC14" s="19">
        <f>COUNTIF(B17:Z17,"×")</f>
        <v>4</v>
      </c>
      <c r="AD14" s="19" t="s">
        <v>8</v>
      </c>
      <c r="AE14" s="69">
        <f>IF(AND(AA14=0,AC14=0),"",AH8)</f>
        <v>5</v>
      </c>
      <c r="AF14" s="8"/>
    </row>
    <row r="15" spans="1:43" ht="17.25" customHeight="1">
      <c r="A15" s="52"/>
      <c r="B15" s="71"/>
      <c r="C15" s="18">
        <f>IF(O7="","",O7)</f>
        <v>10</v>
      </c>
      <c r="D15" s="17" t="str">
        <f>IF(AND(C15="",E15=""),"","―")</f>
        <v>―</v>
      </c>
      <c r="E15" s="16">
        <f>IF(M7="","",M7)</f>
        <v>21</v>
      </c>
      <c r="F15" s="74"/>
      <c r="G15" s="71"/>
      <c r="H15" s="18">
        <f>IF(O11="","",O11)</f>
        <v>5</v>
      </c>
      <c r="I15" s="17" t="str">
        <f>IF(AND(H15="",J15=""),"","―")</f>
        <v>―</v>
      </c>
      <c r="J15" s="16">
        <f>IF(M11="","",M11)</f>
        <v>21</v>
      </c>
      <c r="K15" s="74"/>
      <c r="L15" s="57"/>
      <c r="M15" s="58"/>
      <c r="N15" s="58"/>
      <c r="O15" s="58"/>
      <c r="P15" s="59"/>
      <c r="Q15" s="63"/>
      <c r="R15" s="30">
        <v>9</v>
      </c>
      <c r="S15" s="29" t="str">
        <f>IF(AND(R15="",T15=""),"","―")</f>
        <v>―</v>
      </c>
      <c r="T15" s="28">
        <v>21</v>
      </c>
      <c r="U15" s="49"/>
      <c r="V15" s="63"/>
      <c r="W15" s="30">
        <v>17</v>
      </c>
      <c r="X15" s="29" t="str">
        <f>IF(AND(W15="",Y15=""),"","―")</f>
        <v>―</v>
      </c>
      <c r="Y15" s="28">
        <v>21</v>
      </c>
      <c r="Z15" s="49"/>
      <c r="AA15" s="12" t="s">
        <v>7</v>
      </c>
      <c r="AB15" s="10">
        <f>IF(AND(AA14=0,AC14=0),"",IF(OR(B14="―",B14=""),"0",B14)+IF(OR(G14="―",G14=""),"0",G14)+IF(OR(L14="―",L14=""),"0",L14)+IF(OR(Q14="―",Q14=""),"0",Q14)+IF(OR(V14="―",V14=""),"0",V14))</f>
        <v>0</v>
      </c>
      <c r="AC15" s="11" t="s">
        <v>6</v>
      </c>
      <c r="AD15" s="10">
        <f>IF(AND(AA14=0,AC14=0),"",IF(OR(B14="―",B14=""),"0",F14)+IF(OR(G14="―",G14=""),"0",K14)+IF(OR(L14="―",L14=""),"0",P14)+IF(OR(Q14="―",Q14=""),"0",U14)+IF(OR(V14="―",V14=""),"0",Z14))</f>
        <v>8</v>
      </c>
      <c r="AE15" s="69"/>
      <c r="AF15" s="8"/>
      <c r="AG15" s="2">
        <f>IF(AD15=0,11,AB15/AD15)</f>
        <v>0</v>
      </c>
    </row>
    <row r="16" spans="1:43" ht="17.25" customHeight="1">
      <c r="A16" s="52"/>
      <c r="B16" s="72"/>
      <c r="C16" s="15" t="str">
        <f>IF(O8="","",O8)</f>
        <v/>
      </c>
      <c r="D16" s="14" t="str">
        <f>IF(AND(C16="",E16=""),"","―")</f>
        <v/>
      </c>
      <c r="E16" s="13" t="str">
        <f>IF(M8="","",M8)</f>
        <v/>
      </c>
      <c r="F16" s="75"/>
      <c r="G16" s="72"/>
      <c r="H16" s="15" t="str">
        <f>IF(O12="","",O12)</f>
        <v/>
      </c>
      <c r="I16" s="14" t="str">
        <f>IF(AND(H16="",J16=""),"","―")</f>
        <v/>
      </c>
      <c r="J16" s="13" t="str">
        <f>IF(M12="","",M12)</f>
        <v/>
      </c>
      <c r="K16" s="75"/>
      <c r="L16" s="57"/>
      <c r="M16" s="58"/>
      <c r="N16" s="58"/>
      <c r="O16" s="58"/>
      <c r="P16" s="59"/>
      <c r="Q16" s="64"/>
      <c r="R16" s="27"/>
      <c r="S16" s="26" t="str">
        <f>IF(AND(R16="",T16=""),"","―")</f>
        <v/>
      </c>
      <c r="T16" s="25"/>
      <c r="U16" s="50"/>
      <c r="V16" s="64"/>
      <c r="W16" s="27"/>
      <c r="X16" s="26" t="str">
        <f>IF(AND(W16="",Y16=""),"","―")</f>
        <v/>
      </c>
      <c r="Y16" s="25"/>
      <c r="Z16" s="50"/>
      <c r="AA16" s="12" t="s">
        <v>5</v>
      </c>
      <c r="AB16" s="10">
        <f>IF(AND(AA14=0,AC14=0),"",SUM(C14:C16)+SUM(H14:H16)+SUM(M14:M16)+SUM(R14:R16)+SUM(W14:W16))</f>
        <v>80</v>
      </c>
      <c r="AC16" s="11" t="s">
        <v>4</v>
      </c>
      <c r="AD16" s="10">
        <f>IF(AND(AA14=0,AC14=0),"",SUM(E14:E16)+SUM(J14:J16)+SUM(O14:O16)+SUM(T14:T16)+SUM(Y14:Y16))</f>
        <v>168</v>
      </c>
      <c r="AE16" s="69"/>
      <c r="AF16" s="8"/>
    </row>
    <row r="17" spans="1:33" s="2" customFormat="1" ht="17.25" customHeight="1">
      <c r="A17" s="53"/>
      <c r="B17" s="76" t="str">
        <f>IF(OR(B14=F14,C14="",E14="",C15="",E15=""),"",IF(B14&gt;F14,"○","×"))</f>
        <v>×</v>
      </c>
      <c r="C17" s="77"/>
      <c r="D17" s="77"/>
      <c r="E17" s="77"/>
      <c r="F17" s="76"/>
      <c r="G17" s="76" t="str">
        <f>IF(OR(G14=K14,H14="",J14="",H15="",J15=""),"",IF(G14&gt;K14,"○","×"))</f>
        <v>×</v>
      </c>
      <c r="H17" s="77"/>
      <c r="I17" s="77"/>
      <c r="J17" s="77"/>
      <c r="K17" s="76"/>
      <c r="L17" s="60"/>
      <c r="M17" s="78"/>
      <c r="N17" s="78"/>
      <c r="O17" s="78"/>
      <c r="P17" s="61"/>
      <c r="Q17" s="65" t="str">
        <f>IF(OR(Q14=U14,R14="",T14="",R15="",T15=""),"",IF(Q14&gt;U14,"○","×"))</f>
        <v>×</v>
      </c>
      <c r="R17" s="66"/>
      <c r="S17" s="66"/>
      <c r="T17" s="66"/>
      <c r="U17" s="65"/>
      <c r="V17" s="65" t="str">
        <f>IF(OR(V14=Z14,W14="",Y14="",W15="",Y15=""),"",IF(V14&gt;Z14,"○","×"))</f>
        <v>×</v>
      </c>
      <c r="W17" s="66"/>
      <c r="X17" s="66"/>
      <c r="Y17" s="66"/>
      <c r="Z17" s="65"/>
      <c r="AA17" s="67" t="s">
        <v>3</v>
      </c>
      <c r="AB17" s="68"/>
      <c r="AC17" s="24">
        <f>IF(AND(AB16="",AD16=""),"",AB16/AD16)</f>
        <v>0.47619047619047616</v>
      </c>
      <c r="AD17" s="24"/>
      <c r="AE17" s="69"/>
      <c r="AF17" s="8"/>
    </row>
    <row r="18" spans="1:33" s="2" customFormat="1" ht="17.25" customHeight="1">
      <c r="A18" s="51" t="s">
        <v>33</v>
      </c>
      <c r="B18" s="70">
        <f>IF(AND(C18="",E18=""),"",IF(C18&gt;E18,"１","0")+IF(C19&gt;E19,"１","0")+IF(C20&gt;E20,"１","0"))</f>
        <v>0</v>
      </c>
      <c r="C18" s="23">
        <f>IF(T6="","",T6)</f>
        <v>15</v>
      </c>
      <c r="D18" s="22" t="str">
        <f>IF(AND(C18="",E18=""),"","―")</f>
        <v>―</v>
      </c>
      <c r="E18" s="21">
        <f>IF(R6="","",R6)</f>
        <v>21</v>
      </c>
      <c r="F18" s="73">
        <f>IF(AND(E18="",C18=""),"",IF(C18&lt;E18,"１","0")+IF(C19&lt;E19,"１","0")+IF(C20&lt;E20,"１","0"))</f>
        <v>2</v>
      </c>
      <c r="G18" s="70">
        <f>IF(AND(H18="",J18=""),"",IF(H18&gt;J18,"１","0")+IF(H19&gt;J19,"１","0")+IF(H20&gt;J20,"１","0"))</f>
        <v>2</v>
      </c>
      <c r="H18" s="23">
        <f>IF(T10="","",T10)</f>
        <v>15</v>
      </c>
      <c r="I18" s="22" t="str">
        <f>IF(AND(H18="",J18=""),"","―")</f>
        <v>―</v>
      </c>
      <c r="J18" s="21">
        <f>IF(R10="","",R10)</f>
        <v>21</v>
      </c>
      <c r="K18" s="73">
        <f>IF(AND(J18="",H18=""),"",IF(H18&lt;J18,"１","0")+IF(H19&lt;J19,"１","0")+IF(H20&lt;J20,"１","0"))</f>
        <v>1</v>
      </c>
      <c r="L18" s="70">
        <f>IF(AND(M18="",O18=""),"",IF(M18&gt;O18,"１","0")+IF(M19&gt;O19,"１","0")+IF(M20&gt;O20,"１","0"))</f>
        <v>2</v>
      </c>
      <c r="M18" s="23">
        <f>IF(T14="","",T14)</f>
        <v>21</v>
      </c>
      <c r="N18" s="22" t="str">
        <f>IF(AND(M18="",O18=""),"","―")</f>
        <v>―</v>
      </c>
      <c r="O18" s="21">
        <f>IF(R14="","",R14)</f>
        <v>7</v>
      </c>
      <c r="P18" s="73">
        <f>IF(AND(O18="",M18=""),"",IF(M18&lt;O18,"１","0")+IF(M19&lt;O19,"１","0")+IF(M20&lt;O20,"１","0"))</f>
        <v>0</v>
      </c>
      <c r="Q18" s="54"/>
      <c r="R18" s="55"/>
      <c r="S18" s="55"/>
      <c r="T18" s="55"/>
      <c r="U18" s="56"/>
      <c r="V18" s="62">
        <f>IF(AND(W18="",Y18=""),"",IF(W18&gt;Y18,"１","0")+IF(W19&gt;Y19,"１","0")+IF(W20&gt;Y20,"１","0"))</f>
        <v>1</v>
      </c>
      <c r="W18" s="33">
        <v>14</v>
      </c>
      <c r="X18" s="32" t="str">
        <f>IF(AND(W18="",Y18=""),"","―")</f>
        <v>―</v>
      </c>
      <c r="Y18" s="31">
        <v>21</v>
      </c>
      <c r="Z18" s="48">
        <f>IF(AND(Y18="",W18=""),"",IF(W18&lt;Y18,"１","0")+IF(W19&lt;Y19,"１","0")+IF(W20&lt;Y20,"１","0"))</f>
        <v>2</v>
      </c>
      <c r="AA18" s="20">
        <f>COUNTIF(B21:Z21,"○")</f>
        <v>2</v>
      </c>
      <c r="AB18" s="19" t="s">
        <v>9</v>
      </c>
      <c r="AC18" s="19">
        <f>COUNTIF(B21:Z21,"×")</f>
        <v>2</v>
      </c>
      <c r="AD18" s="19" t="s">
        <v>8</v>
      </c>
      <c r="AE18" s="69">
        <f>IF(AND(AA18=0,AC18=0),"",AH9)</f>
        <v>3</v>
      </c>
      <c r="AF18" s="8"/>
    </row>
    <row r="19" spans="1:33" s="2" customFormat="1" ht="17.25" customHeight="1">
      <c r="A19" s="52"/>
      <c r="B19" s="71"/>
      <c r="C19" s="18">
        <f>IF(T7="","",T7)</f>
        <v>16</v>
      </c>
      <c r="D19" s="17" t="str">
        <f>IF(AND(C19="",E19=""),"","―")</f>
        <v>―</v>
      </c>
      <c r="E19" s="16">
        <f>IF(R7="","",R7)</f>
        <v>21</v>
      </c>
      <c r="F19" s="74"/>
      <c r="G19" s="71"/>
      <c r="H19" s="18">
        <f>IF(T11="","",T11)</f>
        <v>21</v>
      </c>
      <c r="I19" s="17" t="str">
        <f>IF(AND(H19="",J19=""),"","―")</f>
        <v>―</v>
      </c>
      <c r="J19" s="16">
        <f>IF(R11="","",R11)</f>
        <v>13</v>
      </c>
      <c r="K19" s="74"/>
      <c r="L19" s="71"/>
      <c r="M19" s="18">
        <f>IF(T15="","",T15)</f>
        <v>21</v>
      </c>
      <c r="N19" s="17" t="str">
        <f>IF(AND(M19="",O19=""),"","―")</f>
        <v>―</v>
      </c>
      <c r="O19" s="16">
        <f>IF(R15="","",R15)</f>
        <v>9</v>
      </c>
      <c r="P19" s="74"/>
      <c r="Q19" s="57"/>
      <c r="R19" s="58"/>
      <c r="S19" s="58"/>
      <c r="T19" s="58"/>
      <c r="U19" s="59"/>
      <c r="V19" s="63"/>
      <c r="W19" s="30">
        <v>21</v>
      </c>
      <c r="X19" s="29" t="str">
        <f>IF(AND(W19="",Y19=""),"","―")</f>
        <v>―</v>
      </c>
      <c r="Y19" s="28">
        <v>20</v>
      </c>
      <c r="Z19" s="49"/>
      <c r="AA19" s="12" t="s">
        <v>7</v>
      </c>
      <c r="AB19" s="10">
        <f>IF(AND(AA18=0,AC18=0),"",IF(OR(B18="―",B18=""),"0",B18)+IF(OR(G18="―",G18=""),"0",G18)+IF(OR(L18="―",L18=""),"0",L18)+IF(OR(Q18="―",Q18=""),"0",Q18)+IF(OR(V18="―",V18=""),"0",V18))</f>
        <v>5</v>
      </c>
      <c r="AC19" s="11" t="s">
        <v>6</v>
      </c>
      <c r="AD19" s="10">
        <f>IF(AND(AA18=0,AC18=0),"",IF(OR(B18="―",B18=""),"0",F18)+IF(OR(G18="―",G18=""),"0",K18)+IF(OR(L18="―",L18=""),"0",P18)+IF(OR(Q18="―",Q18=""),"0",U18)+IF(OR(V18="―",V18=""),"0",Z18))</f>
        <v>5</v>
      </c>
      <c r="AE19" s="69"/>
      <c r="AF19" s="8"/>
      <c r="AG19" s="2">
        <f>IF(AD19=0,11,AB19/AD19)</f>
        <v>1</v>
      </c>
    </row>
    <row r="20" spans="1:33" s="2" customFormat="1" ht="17.25" customHeight="1">
      <c r="A20" s="52"/>
      <c r="B20" s="72"/>
      <c r="C20" s="15" t="str">
        <f>IF(T8="","",T8)</f>
        <v/>
      </c>
      <c r="D20" s="14" t="str">
        <f>IF(AND(C20="",E20=""),"","―")</f>
        <v/>
      </c>
      <c r="E20" s="13" t="str">
        <f>IF(R8="","",R8)</f>
        <v/>
      </c>
      <c r="F20" s="75"/>
      <c r="G20" s="72"/>
      <c r="H20" s="15">
        <f>IF(T12="","",T12)</f>
        <v>15</v>
      </c>
      <c r="I20" s="14" t="str">
        <f>IF(AND(H20="",J20=""),"","―")</f>
        <v>―</v>
      </c>
      <c r="J20" s="13">
        <f>IF(R12="","",R12)</f>
        <v>6</v>
      </c>
      <c r="K20" s="75"/>
      <c r="L20" s="72"/>
      <c r="M20" s="15" t="str">
        <f>IF(T16="","",T16)</f>
        <v/>
      </c>
      <c r="N20" s="14" t="str">
        <f>IF(AND(M20="",O20=""),"","―")</f>
        <v/>
      </c>
      <c r="O20" s="13" t="str">
        <f>IF(R16="","",R16)</f>
        <v/>
      </c>
      <c r="P20" s="75"/>
      <c r="Q20" s="57"/>
      <c r="R20" s="58"/>
      <c r="S20" s="58"/>
      <c r="T20" s="58"/>
      <c r="U20" s="59"/>
      <c r="V20" s="64"/>
      <c r="W20" s="27">
        <v>10</v>
      </c>
      <c r="X20" s="26" t="str">
        <f>IF(AND(W20="",Y20=""),"","―")</f>
        <v>―</v>
      </c>
      <c r="Y20" s="25">
        <v>15</v>
      </c>
      <c r="Z20" s="50"/>
      <c r="AA20" s="12" t="s">
        <v>5</v>
      </c>
      <c r="AB20" s="10">
        <f>IF(AND(AA18=0,AC18=0),"",SUM(C18:C20)+SUM(H18:H20)+SUM(M18:M20)+SUM(R18:R20)+SUM(W18:W20))</f>
        <v>169</v>
      </c>
      <c r="AC20" s="11" t="s">
        <v>4</v>
      </c>
      <c r="AD20" s="10">
        <f>IF(AND(AA18=0,AC18=0),"",SUM(E18:E20)+SUM(J18:J20)+SUM(O18:O20)+SUM(T18:T20)+SUM(Y18:Y20))</f>
        <v>154</v>
      </c>
      <c r="AE20" s="69"/>
      <c r="AF20" s="8"/>
    </row>
    <row r="21" spans="1:33" s="2" customFormat="1" ht="17.25" customHeight="1">
      <c r="A21" s="53"/>
      <c r="B21" s="76" t="str">
        <f>IF(OR(B18=F18,C18="",E18="",C19="",E19=""),"",IF(B18&gt;F18,"○","×"))</f>
        <v>×</v>
      </c>
      <c r="C21" s="77"/>
      <c r="D21" s="77"/>
      <c r="E21" s="77"/>
      <c r="F21" s="76"/>
      <c r="G21" s="76" t="str">
        <f>IF(OR(G18=K18,H18="",J18="",H19="",J19=""),"",IF(G18&gt;K18,"○","×"))</f>
        <v>○</v>
      </c>
      <c r="H21" s="77"/>
      <c r="I21" s="77"/>
      <c r="J21" s="77"/>
      <c r="K21" s="76"/>
      <c r="L21" s="76" t="str">
        <f>IF(OR(L18=P18,M18="",O18="",M19="",O19=""),"",IF(L18&gt;P18,"○","×"))</f>
        <v>○</v>
      </c>
      <c r="M21" s="77"/>
      <c r="N21" s="77"/>
      <c r="O21" s="77"/>
      <c r="P21" s="76"/>
      <c r="Q21" s="60"/>
      <c r="R21" s="58"/>
      <c r="S21" s="58"/>
      <c r="T21" s="58"/>
      <c r="U21" s="61"/>
      <c r="V21" s="65" t="str">
        <f>IF(OR(V18=Z18,W18="",Y18="",W19="",Y19=""),"",IF(V18&gt;Z18,"○","×"))</f>
        <v>×</v>
      </c>
      <c r="W21" s="66"/>
      <c r="X21" s="66"/>
      <c r="Y21" s="66"/>
      <c r="Z21" s="65"/>
      <c r="AA21" s="67" t="s">
        <v>3</v>
      </c>
      <c r="AB21" s="68"/>
      <c r="AC21" s="24">
        <f>IF(AND(AB20="",AD20=""),"",AB20/AD20)</f>
        <v>1.0974025974025974</v>
      </c>
      <c r="AD21" s="24"/>
      <c r="AE21" s="69"/>
      <c r="AF21" s="8"/>
    </row>
    <row r="22" spans="1:33" s="2" customFormat="1" ht="17.25" customHeight="1">
      <c r="A22" s="51" t="s">
        <v>34</v>
      </c>
      <c r="B22" s="70">
        <f>IF(AND(C22="",E22=""),"",IF(C22&gt;E22,"１","0")+IF(C23&gt;E23,"１","0")+IF(C24&gt;E24,"１","0"))</f>
        <v>0</v>
      </c>
      <c r="C22" s="23">
        <f>IF(Y6="","",Y6)</f>
        <v>20</v>
      </c>
      <c r="D22" s="22" t="str">
        <f>IF(AND(C22="",E22=""),"","―")</f>
        <v>―</v>
      </c>
      <c r="E22" s="21">
        <f>IF(W6="","",W6)</f>
        <v>21</v>
      </c>
      <c r="F22" s="73">
        <f>IF(AND(E22="",C22=""),"",IF(C22&lt;E22,"１","0")+IF(C23&lt;E23,"１","0")+IF(C24&lt;E24,"１","0"))</f>
        <v>2</v>
      </c>
      <c r="G22" s="70">
        <f>IF(AND(H22="",J22=""),"",IF(H22&gt;J22,"１","0")+IF(H23&gt;J23,"１","0")+IF(H24&gt;J24,"１","0"))</f>
        <v>2</v>
      </c>
      <c r="H22" s="23">
        <f>IF(Y10="","",Y10)</f>
        <v>21</v>
      </c>
      <c r="I22" s="22" t="str">
        <f>IF(AND(H22="",J22=""),"","―")</f>
        <v>―</v>
      </c>
      <c r="J22" s="21">
        <f>IF(W10="","",W10)</f>
        <v>20</v>
      </c>
      <c r="K22" s="73">
        <f>IF(AND(J22="",H22=""),"",IF(H22&lt;J22,"１","0")+IF(H23&lt;J23,"１","0")+IF(H24&lt;J24,"１","0"))</f>
        <v>0</v>
      </c>
      <c r="L22" s="70">
        <f>IF(AND(M22="",O22=""),"",IF(M22&gt;O22,"１","0")+IF(M23&gt;O23,"１","0")+IF(M24&gt;O24,"１","0"))</f>
        <v>2</v>
      </c>
      <c r="M22" s="23">
        <f>IF(Y14="","",Y14)</f>
        <v>21</v>
      </c>
      <c r="N22" s="22" t="str">
        <f>IF(AND(M22="",O22=""),"","―")</f>
        <v>―</v>
      </c>
      <c r="O22" s="21">
        <f>IF(W14="","",W14)</f>
        <v>5</v>
      </c>
      <c r="P22" s="73">
        <f>IF(AND(O22="",M22=""),"",IF(M22&lt;O22,"１","0")+IF(M23&lt;O23,"１","0")+IF(M24&lt;O24,"１","0"))</f>
        <v>0</v>
      </c>
      <c r="Q22" s="70">
        <f>IF(AND(R22="",T22=""),"",IF(R22&gt;T22,"１","0")+IF(R23&gt;T23,"１","0")+IF(R24&gt;T24,"１","0"))</f>
        <v>2</v>
      </c>
      <c r="R22" s="23">
        <f>IF(Y18="","",Y18)</f>
        <v>21</v>
      </c>
      <c r="S22" s="22" t="str">
        <f>IF(AND(R22="",T22=""),"","―")</f>
        <v>―</v>
      </c>
      <c r="T22" s="21">
        <f>IF(W18="","",W18)</f>
        <v>14</v>
      </c>
      <c r="U22" s="73">
        <f>IF(AND(T22="",R22=""),"",IF(R22&lt;T22,"１","0")+IF(R23&lt;T23,"１","0")+IF(R24&lt;T24,"１","0"))</f>
        <v>1</v>
      </c>
      <c r="V22" s="54"/>
      <c r="W22" s="55"/>
      <c r="X22" s="55"/>
      <c r="Y22" s="55"/>
      <c r="Z22" s="56"/>
      <c r="AA22" s="20">
        <f>COUNTIF(B25:Z25,"○")</f>
        <v>3</v>
      </c>
      <c r="AB22" s="19" t="s">
        <v>9</v>
      </c>
      <c r="AC22" s="19">
        <f>COUNTIF(B25:Z25,"×")</f>
        <v>1</v>
      </c>
      <c r="AD22" s="19" t="s">
        <v>8</v>
      </c>
      <c r="AE22" s="69">
        <f>IF(AND(AA22=0,AC22=0),"",AH10)</f>
        <v>2</v>
      </c>
      <c r="AF22" s="8"/>
    </row>
    <row r="23" spans="1:33" s="2" customFormat="1" ht="17.25" customHeight="1">
      <c r="A23" s="52"/>
      <c r="B23" s="71"/>
      <c r="C23" s="18">
        <f>IF(Y7="","",Y7)</f>
        <v>13</v>
      </c>
      <c r="D23" s="17" t="str">
        <f>IF(AND(C23="",E23=""),"","―")</f>
        <v>―</v>
      </c>
      <c r="E23" s="16">
        <f>IF(W7="","",W7)</f>
        <v>21</v>
      </c>
      <c r="F23" s="74"/>
      <c r="G23" s="71"/>
      <c r="H23" s="18">
        <f>IF(Y11="","",Y11)</f>
        <v>21</v>
      </c>
      <c r="I23" s="17" t="str">
        <f>IF(AND(H23="",J23=""),"","―")</f>
        <v>―</v>
      </c>
      <c r="J23" s="16">
        <f>IF(W11="","",W11)</f>
        <v>12</v>
      </c>
      <c r="K23" s="74"/>
      <c r="L23" s="71"/>
      <c r="M23" s="18">
        <f>IF(Y15="","",Y15)</f>
        <v>21</v>
      </c>
      <c r="N23" s="17" t="str">
        <f>IF(AND(M23="",O23=""),"","―")</f>
        <v>―</v>
      </c>
      <c r="O23" s="16">
        <f>IF(W15="","",W15)</f>
        <v>17</v>
      </c>
      <c r="P23" s="74"/>
      <c r="Q23" s="71"/>
      <c r="R23" s="18">
        <f>IF(Y19="","",Y19)</f>
        <v>20</v>
      </c>
      <c r="S23" s="17" t="str">
        <f>IF(AND(R23="",T23=""),"","―")</f>
        <v>―</v>
      </c>
      <c r="T23" s="16">
        <f>IF(W19="","",W19)</f>
        <v>21</v>
      </c>
      <c r="U23" s="74"/>
      <c r="V23" s="57"/>
      <c r="W23" s="58"/>
      <c r="X23" s="58"/>
      <c r="Y23" s="58"/>
      <c r="Z23" s="59"/>
      <c r="AA23" s="12" t="s">
        <v>7</v>
      </c>
      <c r="AB23" s="10">
        <f>IF(AND(AA22=0,AC22=0),"",IF(OR(B22="―",B22=""),"0",B22)+IF(OR(G22="―",G22=""),"0",G22)+IF(OR(L22="―",L22=""),"0",L22)+IF(OR(Q22="―",Q22=""),"0",Q22)+IF(OR(V22="―",V22=""),"0",V22))</f>
        <v>6</v>
      </c>
      <c r="AC23" s="11" t="s">
        <v>6</v>
      </c>
      <c r="AD23" s="10">
        <f>IF(AND(AA22=0,AC22=0),"",IF(OR(B22="―",B22=""),"0",F22)+IF(OR(G22="―",G22=""),"0",K22)+IF(OR(L22="―",L22=""),"0",P22)+IF(OR(Q22="―",Q22=""),"0",U22)+IF(OR(V22="―",V22=""),"0",Z22))</f>
        <v>3</v>
      </c>
      <c r="AE23" s="69"/>
      <c r="AF23" s="8"/>
      <c r="AG23" s="2">
        <f>IF(AD23=0,11,AB23/AD23)</f>
        <v>2</v>
      </c>
    </row>
    <row r="24" spans="1:33" s="2" customFormat="1" ht="17.25" customHeight="1">
      <c r="A24" s="52"/>
      <c r="B24" s="72"/>
      <c r="C24" s="15" t="str">
        <f>IF(Y8="","",Y8)</f>
        <v/>
      </c>
      <c r="D24" s="14" t="str">
        <f>IF(AND(C24="",E24=""),"","―")</f>
        <v/>
      </c>
      <c r="E24" s="13" t="str">
        <f>IF(W8="","",W8)</f>
        <v/>
      </c>
      <c r="F24" s="75"/>
      <c r="G24" s="72"/>
      <c r="H24" s="15" t="str">
        <f>IF(Y12="","",Y12)</f>
        <v/>
      </c>
      <c r="I24" s="14" t="str">
        <f>IF(AND(H24="",J24=""),"","―")</f>
        <v/>
      </c>
      <c r="J24" s="13" t="str">
        <f>IF(W12="","",W12)</f>
        <v/>
      </c>
      <c r="K24" s="75"/>
      <c r="L24" s="72"/>
      <c r="M24" s="15" t="str">
        <f>IF(Y16="","",Y16)</f>
        <v/>
      </c>
      <c r="N24" s="14" t="str">
        <f>IF(AND(M24="",O24=""),"","―")</f>
        <v/>
      </c>
      <c r="O24" s="13" t="str">
        <f>IF(W16="","",W16)</f>
        <v/>
      </c>
      <c r="P24" s="75"/>
      <c r="Q24" s="72"/>
      <c r="R24" s="15">
        <f>IF(Y20="","",Y20)</f>
        <v>15</v>
      </c>
      <c r="S24" s="14" t="str">
        <f>IF(AND(R24="",T24=""),"","―")</f>
        <v>―</v>
      </c>
      <c r="T24" s="13">
        <f>IF(W20="","",W20)</f>
        <v>10</v>
      </c>
      <c r="U24" s="75"/>
      <c r="V24" s="57"/>
      <c r="W24" s="58"/>
      <c r="X24" s="58"/>
      <c r="Y24" s="58"/>
      <c r="Z24" s="59"/>
      <c r="AA24" s="12" t="s">
        <v>5</v>
      </c>
      <c r="AB24" s="10">
        <f>IF(AND(AA22=0,AC22=0),"",SUM(C22:C24)+SUM(H22:H24)+SUM(M22:M24)+SUM(R22:R24)+SUM(W22:W24))</f>
        <v>173</v>
      </c>
      <c r="AC24" s="11" t="s">
        <v>4</v>
      </c>
      <c r="AD24" s="10">
        <f>IF(AND(AA22=0,AC22=0),"",SUM(E22:E24)+SUM(J22:J24)+SUM(O22:O24)+SUM(T22:T24)+SUM(Y22:Y24))</f>
        <v>141</v>
      </c>
      <c r="AE24" s="69"/>
      <c r="AF24" s="8"/>
    </row>
    <row r="25" spans="1:33" s="2" customFormat="1" ht="17.25" customHeight="1" thickBot="1">
      <c r="A25" s="79"/>
      <c r="B25" s="80" t="str">
        <f>IF(OR(B22=F22,C22="",E22="",C23="",E23=""),"",IF(B22&gt;F22,"○","×"))</f>
        <v>×</v>
      </c>
      <c r="C25" s="81"/>
      <c r="D25" s="81"/>
      <c r="E25" s="81"/>
      <c r="F25" s="80"/>
      <c r="G25" s="80" t="str">
        <f>IF(OR(G22=K22,H22="",J22="",H23="",J23=""),"",IF(G22&gt;K22,"○","×"))</f>
        <v>○</v>
      </c>
      <c r="H25" s="81"/>
      <c r="I25" s="81"/>
      <c r="J25" s="81"/>
      <c r="K25" s="80"/>
      <c r="L25" s="80" t="str">
        <f>IF(OR(L22=P22,M22="",O22="",M23="",O23=""),"",IF(L22&gt;P22,"○","×"))</f>
        <v>○</v>
      </c>
      <c r="M25" s="81"/>
      <c r="N25" s="81"/>
      <c r="O25" s="81"/>
      <c r="P25" s="80"/>
      <c r="Q25" s="80" t="str">
        <f>IF(OR(Q22=U22,R22="",T22="",R23="",T23=""),"",IF(Q22&gt;U22,"○","×"))</f>
        <v>○</v>
      </c>
      <c r="R25" s="81"/>
      <c r="S25" s="81"/>
      <c r="T25" s="81"/>
      <c r="U25" s="80"/>
      <c r="V25" s="85"/>
      <c r="W25" s="86"/>
      <c r="X25" s="86"/>
      <c r="Y25" s="86"/>
      <c r="Z25" s="87"/>
      <c r="AA25" s="83" t="s">
        <v>3</v>
      </c>
      <c r="AB25" s="84"/>
      <c r="AC25" s="9">
        <f>IF(AND(AB24="",AD24=""),"",AB24/AD24)</f>
        <v>1.2269503546099292</v>
      </c>
      <c r="AD25" s="9"/>
      <c r="AE25" s="82"/>
      <c r="AF25" s="8"/>
    </row>
    <row r="26" spans="1:33" s="4" customFormat="1" ht="16.5" customHeight="1">
      <c r="A26" s="4" t="s">
        <v>2</v>
      </c>
      <c r="E26" s="7"/>
      <c r="F26" s="7"/>
      <c r="J26" s="7"/>
      <c r="K26" s="7"/>
      <c r="O26" s="7"/>
      <c r="P26" s="7"/>
      <c r="S26" s="7"/>
      <c r="T26" s="7"/>
      <c r="U26" s="5"/>
      <c r="V26" s="5"/>
      <c r="W26" s="5"/>
      <c r="X26" s="5"/>
    </row>
    <row r="27" spans="1:33" s="4" customFormat="1" ht="15.75" customHeight="1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</row>
    <row r="28" spans="1:33" s="2" customFormat="1" ht="13.5" customHeight="1">
      <c r="A28" s="1" t="s">
        <v>0</v>
      </c>
      <c r="B28" s="1"/>
      <c r="C28" s="1"/>
      <c r="D28" s="1"/>
      <c r="E28" s="3"/>
      <c r="F28" s="3"/>
      <c r="G28" s="1"/>
      <c r="H28" s="1"/>
      <c r="I28" s="1"/>
      <c r="J28" s="3"/>
      <c r="K28" s="3"/>
      <c r="L28" s="1"/>
      <c r="M28" s="1"/>
      <c r="N28" s="1"/>
      <c r="O28" s="3"/>
      <c r="P28" s="3"/>
      <c r="Q28" s="1"/>
      <c r="R28" s="1"/>
      <c r="S28" s="1"/>
      <c r="T28" s="3"/>
      <c r="U28" s="3"/>
      <c r="V28" s="1"/>
      <c r="W28" s="1"/>
      <c r="X28" s="1"/>
      <c r="Y28" s="3" ph="1"/>
      <c r="Z28" s="3"/>
      <c r="AA28" s="1"/>
      <c r="AB28" s="1"/>
      <c r="AC28" s="3"/>
      <c r="AD28" s="3"/>
    </row>
  </sheetData>
  <mergeCells count="86">
    <mergeCell ref="AA5:AD5"/>
    <mergeCell ref="B5:F5"/>
    <mergeCell ref="G5:K5"/>
    <mergeCell ref="L5:P5"/>
    <mergeCell ref="Q5:U5"/>
    <mergeCell ref="V5:Z5"/>
    <mergeCell ref="P6:P8"/>
    <mergeCell ref="A6:A9"/>
    <mergeCell ref="B6:F9"/>
    <mergeCell ref="G6:G8"/>
    <mergeCell ref="K6:K8"/>
    <mergeCell ref="L6:L8"/>
    <mergeCell ref="G9:K9"/>
    <mergeCell ref="L9:P9"/>
    <mergeCell ref="Q9:U9"/>
    <mergeCell ref="V9:Z9"/>
    <mergeCell ref="AA9:AB9"/>
    <mergeCell ref="Q6:Q8"/>
    <mergeCell ref="U6:U8"/>
    <mergeCell ref="V6:V8"/>
    <mergeCell ref="Z6:Z8"/>
    <mergeCell ref="AE6:AE9"/>
    <mergeCell ref="A10:A13"/>
    <mergeCell ref="B10:B12"/>
    <mergeCell ref="F10:F12"/>
    <mergeCell ref="G10:K13"/>
    <mergeCell ref="L10:L12"/>
    <mergeCell ref="B13:F13"/>
    <mergeCell ref="L13:P13"/>
    <mergeCell ref="P10:P12"/>
    <mergeCell ref="Q13:U13"/>
    <mergeCell ref="V13:Z13"/>
    <mergeCell ref="AA13:AB13"/>
    <mergeCell ref="Q10:Q12"/>
    <mergeCell ref="U10:U12"/>
    <mergeCell ref="V10:V12"/>
    <mergeCell ref="Z10:Z12"/>
    <mergeCell ref="AE10:AE13"/>
    <mergeCell ref="A14:A17"/>
    <mergeCell ref="B14:B16"/>
    <mergeCell ref="F14:F16"/>
    <mergeCell ref="G14:G16"/>
    <mergeCell ref="K14:K16"/>
    <mergeCell ref="B17:F17"/>
    <mergeCell ref="G17:K17"/>
    <mergeCell ref="Q17:U17"/>
    <mergeCell ref="V17:Z17"/>
    <mergeCell ref="AA17:AB17"/>
    <mergeCell ref="L14:P17"/>
    <mergeCell ref="Q14:Q16"/>
    <mergeCell ref="U14:U16"/>
    <mergeCell ref="V14:V16"/>
    <mergeCell ref="Z14:Z16"/>
    <mergeCell ref="A18:A21"/>
    <mergeCell ref="B18:B20"/>
    <mergeCell ref="F18:F20"/>
    <mergeCell ref="G18:G20"/>
    <mergeCell ref="K18:K20"/>
    <mergeCell ref="B21:F21"/>
    <mergeCell ref="G21:K21"/>
    <mergeCell ref="P18:P20"/>
    <mergeCell ref="Q18:U21"/>
    <mergeCell ref="V18:V20"/>
    <mergeCell ref="Z18:Z20"/>
    <mergeCell ref="AE14:AE17"/>
    <mergeCell ref="AE18:AE21"/>
    <mergeCell ref="L21:P21"/>
    <mergeCell ref="V21:Z21"/>
    <mergeCell ref="AA21:AB21"/>
    <mergeCell ref="L18:L20"/>
    <mergeCell ref="A22:A25"/>
    <mergeCell ref="B22:B24"/>
    <mergeCell ref="F22:F24"/>
    <mergeCell ref="G22:G24"/>
    <mergeCell ref="K22:K24"/>
    <mergeCell ref="B25:F25"/>
    <mergeCell ref="G25:K25"/>
    <mergeCell ref="AE22:AE25"/>
    <mergeCell ref="L25:P25"/>
    <mergeCell ref="Q25:U25"/>
    <mergeCell ref="AA25:AB25"/>
    <mergeCell ref="P22:P24"/>
    <mergeCell ref="Q22:Q24"/>
    <mergeCell ref="U22:U24"/>
    <mergeCell ref="V22:Z25"/>
    <mergeCell ref="L22:L24"/>
  </mergeCells>
  <phoneticPr fontId="2"/>
  <printOptions horizontalCentered="1"/>
  <pageMargins left="0.59055118110236227" right="0.39370078740157483" top="0.98425196850393704" bottom="0.39370078740157483" header="0.51181102362204722" footer="0.51181102362204722"/>
  <pageSetup paperSize="9" scale="93" orientation="landscape" horizontalDpi="4294967293" r:id="rId1"/>
  <headerFooter alignWithMargins="0">
    <oddHeader>&amp;L
&amp;C&amp;"ＭＳ Ｐゴシック,太字"&amp;24第5回トキめき新潟国体記念小学生バレーボール三島大会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Ａブロック</vt:lpstr>
      <vt:lpstr>Bブロック  </vt:lpstr>
      <vt:lpstr>Cブロック   </vt:lpstr>
      <vt:lpstr>Dブロック    </vt:lpstr>
      <vt:lpstr>Eブロック     </vt:lpstr>
      <vt:lpstr>Ｆブロック      </vt:lpstr>
      <vt:lpstr>Ｇブロック      </vt:lpstr>
      <vt:lpstr>Ｈブロック　　　</vt:lpstr>
      <vt:lpstr>Ａブロック!Print_Area</vt:lpstr>
      <vt:lpstr>'Bブロック  '!Print_Area</vt:lpstr>
      <vt:lpstr>'Cブロック   '!Print_Area</vt:lpstr>
      <vt:lpstr>'Dブロック    '!Print_Area</vt:lpstr>
      <vt:lpstr>'Eブロック     '!Print_Area</vt:lpstr>
      <vt:lpstr>'Ｆブロック      '!Print_Area</vt:lpstr>
      <vt:lpstr>'Ｇブロック      '!Print_Area</vt:lpstr>
      <vt:lpstr>'Ｈブロック　　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吉野　明彦</cp:lastModifiedBy>
  <cp:lastPrinted>2014-07-05T12:24:55Z</cp:lastPrinted>
  <dcterms:created xsi:type="dcterms:W3CDTF">2013-07-13T00:05:53Z</dcterms:created>
  <dcterms:modified xsi:type="dcterms:W3CDTF">2014-07-17T08:39:01Z</dcterms:modified>
</cp:coreProperties>
</file>